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65521" windowWidth="10200" windowHeight="8265" tabRatio="832" activeTab="1"/>
  </bookViews>
  <sheets>
    <sheet name="INDEX" sheetId="1" r:id="rId1"/>
    <sheet name="1 年度別" sheetId="2" r:id="rId2"/>
    <sheet name="2 利用関係(1)" sheetId="3" r:id="rId3"/>
    <sheet name="2 利用関係(2)"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 name="Sheet1" sheetId="13" r:id="rId13"/>
  </sheets>
  <definedNames>
    <definedName name="_xlnm.Print_Area" localSheetId="10">'10 資金別'!$A$1:$O$41</definedName>
    <definedName name="_xlnm.Print_Area" localSheetId="11">'11 持家'!$A$1:$P$17</definedName>
    <definedName name="_xlnm.Print_Area" localSheetId="2">'2 利用関係(1)'!$A$1:$Q$99</definedName>
    <definedName name="_xlnm.Print_Area" localSheetId="3">'2 利用関係(2)'!$A$1:$Q$99</definedName>
    <definedName name="_xlnm.Print_Area" localSheetId="4">'4 各地域'!$A$1:$O$36</definedName>
    <definedName name="_xlnm.Print_Area" localSheetId="5">'5 県北'!$A$1:$O$53</definedName>
    <definedName name="_xlnm.Print_Area" localSheetId="6">'6 県央'!$A$1:$O$39</definedName>
    <definedName name="_xlnm.Print_Area" localSheetId="7">'7 鹿行'!$A$1:$O$34</definedName>
    <definedName name="_xlnm.Print_Area" localSheetId="8">'8 県南'!$A$1:$O$79</definedName>
    <definedName name="_xlnm.Print_Area" localSheetId="9">'9 県西'!$A$1:$O$59</definedName>
  </definedNames>
  <calcPr fullCalcOnLoad="1"/>
</workbook>
</file>

<file path=xl/sharedStrings.xml><?xml version="1.0" encoding="utf-8"?>
<sst xmlns="http://schemas.openxmlformats.org/spreadsheetml/2006/main" count="920" uniqueCount="205">
  <si>
    <t>茨城県持家戸建新設住宅着工統計</t>
  </si>
  <si>
    <t>( 単位 ： 戸 ）</t>
  </si>
  <si>
    <t>４月</t>
  </si>
  <si>
    <t>５月</t>
  </si>
  <si>
    <t>６月</t>
  </si>
  <si>
    <t>７月</t>
  </si>
  <si>
    <t>８月</t>
  </si>
  <si>
    <t>９月</t>
  </si>
  <si>
    <t>１０月</t>
  </si>
  <si>
    <t>１１月</t>
  </si>
  <si>
    <t>１２月</t>
  </si>
  <si>
    <t>１月</t>
  </si>
  <si>
    <t>２月</t>
  </si>
  <si>
    <t>３月</t>
  </si>
  <si>
    <t>計</t>
  </si>
  <si>
    <t>　　　 総　　　数</t>
  </si>
  <si>
    <t>　　　 木　　　造</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</si>
  <si>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</si>
  <si>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</si>
  <si>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</si>
  <si>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</si>
  <si>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</si>
  <si>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</si>
  <si>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</si>
  <si>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</si>
  <si>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</si>
  <si>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</si>
  <si>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</si>
  <si>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</si>
  <si>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</si>
  <si>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</si>
  <si>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</si>
  <si>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</si>
  <si>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</si>
  <si>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　(　『月刊 住宅着工統計』より作成 )</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</si>
  <si>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</si>
  <si>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</si>
  <si>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</si>
  <si>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</si>
  <si>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</si>
  <si>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</si>
  <si>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</si>
  <si>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</si>
  <si>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</si>
  <si>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</si>
  <si>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</si>
  <si>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</si>
  <si>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</si>
  <si>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</si>
  <si>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</si>
  <si>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</si>
  <si>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</si>
  <si>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</si>
  <si>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</si>
  <si>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</si>
  <si>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</si>
  <si>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</si>
  <si>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</si>
  <si>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</si>
  <si>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各市町村利用関係別着工統計</t>
  </si>
  <si>
    <t>北茨城市</t>
  </si>
  <si>
    <t>高萩市</t>
  </si>
  <si>
    <t>常陸太田市</t>
  </si>
  <si>
    <t>ひたちなか市</t>
  </si>
  <si>
    <t>大子町</t>
  </si>
  <si>
    <t>東海村</t>
  </si>
  <si>
    <t>笠間市</t>
  </si>
  <si>
    <t>茨城町</t>
  </si>
  <si>
    <t>大洗町</t>
  </si>
  <si>
    <t>美浦村</t>
  </si>
  <si>
    <t>つくば市</t>
  </si>
  <si>
    <t>牛久市</t>
  </si>
  <si>
    <t>取手市</t>
  </si>
  <si>
    <t>阿見町</t>
  </si>
  <si>
    <t>利根町</t>
  </si>
  <si>
    <t>河内町</t>
  </si>
  <si>
    <t>下妻市</t>
  </si>
  <si>
    <t>結城市</t>
  </si>
  <si>
    <t>八千代町</t>
  </si>
  <si>
    <t>境町</t>
  </si>
  <si>
    <t>五霞町</t>
  </si>
  <si>
    <t>持    家</t>
  </si>
  <si>
    <t>貸    家</t>
  </si>
  <si>
    <t>給与住宅</t>
  </si>
  <si>
    <t>民間資金</t>
  </si>
  <si>
    <t>公営住宅</t>
  </si>
  <si>
    <t>その他</t>
  </si>
  <si>
    <t>２×４</t>
  </si>
  <si>
    <t>在来木造住宅</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</si>
  <si>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</si>
  <si>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</si>
  <si>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</si>
  <si>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</si>
  <si>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</si>
  <si>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</si>
  <si>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</si>
  <si>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</si>
  <si>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</si>
  <si>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</si>
  <si>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</si>
  <si>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t>
  </si>
  <si>
    <t>民間資金のみで建てた住宅</t>
  </si>
  <si>
    <t>公営</t>
  </si>
  <si>
    <t>公営住宅法に基づいて、国から補助を受けた住宅及び住宅地区改良法により建てた住宅</t>
  </si>
  <si>
    <t>（国及び都道府県から補助を受けて建てた場合を含む）</t>
  </si>
  <si>
    <t>公庫</t>
  </si>
  <si>
    <t>住宅金融公庫から融資を受けて建てた住宅</t>
  </si>
  <si>
    <t>（融資額の大小に関係なく一部でも公庫資金の融資を受けて建てた場合を含む）</t>
  </si>
  <si>
    <t>公団</t>
  </si>
  <si>
    <t>都市基盤整備公団が分譲し又は賃貸するために建てた住宅</t>
  </si>
  <si>
    <t>６０年度</t>
  </si>
  <si>
    <t>６１年度</t>
  </si>
  <si>
    <t>６２年度</t>
  </si>
  <si>
    <t>６３年度</t>
  </si>
  <si>
    <t>元年度</t>
  </si>
  <si>
    <t>２年度</t>
  </si>
  <si>
    <t>３年度</t>
  </si>
  <si>
    <t>４年度</t>
  </si>
  <si>
    <t>５年度</t>
  </si>
  <si>
    <t>６年度</t>
  </si>
  <si>
    <t>７年度</t>
  </si>
  <si>
    <t>８年度</t>
  </si>
  <si>
    <t>９年度</t>
  </si>
  <si>
    <t>１０年度</t>
  </si>
  <si>
    <t>１１年度</t>
  </si>
  <si>
    <t>１２年度</t>
  </si>
  <si>
    <t>１３年度</t>
  </si>
  <si>
    <t>１４年度</t>
  </si>
  <si>
    <t>１5年度</t>
  </si>
  <si>
    <t>１6年度</t>
  </si>
  <si>
    <t>１７年度</t>
  </si>
  <si>
    <t>さらに各地域の市町村別の住宅着工戸数を知りたいときは下のボタンを押してください。</t>
  </si>
  <si>
    <t>日立市</t>
  </si>
  <si>
    <t>常陸大宮市</t>
  </si>
  <si>
    <t>那珂市</t>
  </si>
  <si>
    <t>小美玉市</t>
  </si>
  <si>
    <t>城里町</t>
  </si>
  <si>
    <t>潮来市</t>
  </si>
  <si>
    <t>鉾田市（H17.10.11～）</t>
  </si>
  <si>
    <t>神栖市（H17.8.1～）</t>
  </si>
  <si>
    <t>行方市(H17.9.2～）</t>
  </si>
  <si>
    <t>龍ヶ崎市</t>
  </si>
  <si>
    <t>守谷市</t>
  </si>
  <si>
    <t>稲敷市</t>
  </si>
  <si>
    <t>かすみがうら市</t>
  </si>
  <si>
    <t>つくばみらい市</t>
  </si>
  <si>
    <t>筑西市</t>
  </si>
  <si>
    <t>坂東市</t>
  </si>
  <si>
    <t>桜川市（H17.10.1～）</t>
  </si>
  <si>
    <t>常総市（H18.1.1～）</t>
  </si>
  <si>
    <t>茨城県　資金別住宅着工戸数</t>
  </si>
  <si>
    <t xml:space="preserve">７月 </t>
  </si>
  <si>
    <t>１１月　</t>
  </si>
  <si>
    <t>総　計</t>
  </si>
  <si>
    <t>都市再生機構建設住宅</t>
  </si>
  <si>
    <t>１８年度</t>
  </si>
  <si>
    <t>住宅金融支援機構融資住宅</t>
  </si>
  <si>
    <t>鹿嶋市</t>
  </si>
  <si>
    <t>１９年度</t>
  </si>
  <si>
    <t>２０年度</t>
  </si>
  <si>
    <t>参考）特定行政庁を除く</t>
  </si>
  <si>
    <t>４月</t>
  </si>
  <si>
    <t>5月</t>
  </si>
  <si>
    <t>6月</t>
  </si>
  <si>
    <t>7月</t>
  </si>
  <si>
    <t>8月</t>
  </si>
  <si>
    <t>9月</t>
  </si>
  <si>
    <t>特定行政庁を除く</t>
  </si>
  <si>
    <t>10月</t>
  </si>
  <si>
    <t>11月</t>
  </si>
  <si>
    <t>12月</t>
  </si>
  <si>
    <t>1月</t>
  </si>
  <si>
    <t>2月</t>
  </si>
  <si>
    <t>3月</t>
  </si>
  <si>
    <t>合計</t>
  </si>
  <si>
    <t>２1年度</t>
  </si>
  <si>
    <t>地域</t>
  </si>
  <si>
    <t>水戸市</t>
  </si>
  <si>
    <t>（H18.3.27～）</t>
  </si>
  <si>
    <t>土浦市</t>
  </si>
  <si>
    <t>石岡市</t>
  </si>
  <si>
    <t>古河市</t>
  </si>
  <si>
    <t xml:space="preserve"> </t>
  </si>
  <si>
    <t>　</t>
  </si>
  <si>
    <t>計</t>
  </si>
  <si>
    <t>構成比</t>
  </si>
  <si>
    <t>構成比</t>
  </si>
  <si>
    <t>構成比</t>
  </si>
  <si>
    <t xml:space="preserve"> </t>
  </si>
  <si>
    <t>４月</t>
  </si>
  <si>
    <t xml:space="preserve">      非  木  造</t>
  </si>
  <si>
    <t>計</t>
  </si>
  <si>
    <t>県北</t>
  </si>
  <si>
    <t>２２年度</t>
  </si>
  <si>
    <t>２３年度</t>
  </si>
  <si>
    <r>
      <t>（平成2</t>
    </r>
    <r>
      <rPr>
        <sz val="11"/>
        <rFont val="ＭＳ Ｐゴシック"/>
        <family val="3"/>
      </rPr>
      <t>3</t>
    </r>
    <r>
      <rPr>
        <sz val="11"/>
        <rFont val="ＭＳ Ｐゴシック"/>
        <family val="3"/>
      </rPr>
      <t>年度）</t>
    </r>
  </si>
  <si>
    <r>
      <t>（</t>
    </r>
    <r>
      <rPr>
        <b/>
        <sz val="14"/>
        <rFont val="ＭＳ Ｐゴシック"/>
        <family val="3"/>
      </rPr>
      <t>平成24年度）</t>
    </r>
  </si>
  <si>
    <t>（平成24年度）</t>
  </si>
  <si>
    <t>(平成24年度）</t>
  </si>
  <si>
    <t>（平成24年度）</t>
  </si>
  <si>
    <t>（平成24年度）</t>
  </si>
  <si>
    <r>
      <t>（平成2</t>
    </r>
    <r>
      <rPr>
        <sz val="11"/>
        <rFont val="ＭＳ Ｐゴシック"/>
        <family val="3"/>
      </rPr>
      <t>3</t>
    </r>
    <r>
      <rPr>
        <sz val="11"/>
        <rFont val="ＭＳ Ｐゴシック"/>
        <family val="3"/>
      </rPr>
      <t>年度）</t>
    </r>
  </si>
  <si>
    <r>
      <t>　(　国土交通省</t>
    </r>
    <r>
      <rPr>
        <sz val="11"/>
        <rFont val="ＭＳ Ｐゴシック"/>
        <family val="3"/>
      </rPr>
      <t>HP</t>
    </r>
    <r>
      <rPr>
        <sz val="11"/>
        <rFont val="ＭＳ Ｐゴシック"/>
        <family val="3"/>
      </rPr>
      <t>『住宅着工統計』より作成 )</t>
    </r>
  </si>
  <si>
    <t>茨城県住宅着工データ（平成24年度）</t>
  </si>
  <si>
    <t>２４年度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</si>
</sst>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 numFmtId="180" formatCode="#,##0;[Red]#,##0"/>
    <numFmt numFmtId="181" formatCode="&quot;Yes&quot;;&quot;Yes&quot;;&quot;No&quot;"/>
    <numFmt numFmtId="182" formatCode="&quot;True&quot;;&quot;True&quot;;&quot;False&quot;"/>
    <numFmt numFmtId="183" formatCode="&quot;On&quot;;&quot;On&quot;;&quot;Off&quot;"/>
    <numFmt numFmtId="184" formatCode="[$€-2]\ #,##0.00_);[Red]\([$€-2]\ #,##0.00\)"/>
    <numFmt numFmtId="185" formatCode="###,###,##0;&quot;-&quot;##,###,##0"/>
    <numFmt numFmtId="186" formatCode="\ ###,###,##0;&quot;-&quot;###,###,##0"/>
  </numFmts>
  <fonts count="56">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
      <sz val="10"/>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53"/>
        <bgColor indexed="64"/>
      </patternFill>
    </fill>
    <fill>
      <patternFill patternType="solid">
        <fgColor indexed="52"/>
        <bgColor indexed="64"/>
      </patternFill>
    </fill>
    <fill>
      <patternFill patternType="solid">
        <fgColor indexed="12"/>
        <bgColor indexed="64"/>
      </patternFill>
    </fill>
    <fill>
      <patternFill patternType="solid">
        <fgColor indexed="49"/>
        <bgColor indexed="64"/>
      </patternFill>
    </fill>
    <fill>
      <patternFill patternType="solid">
        <fgColor indexed="14"/>
        <bgColor indexed="64"/>
      </patternFill>
    </fill>
    <fill>
      <patternFill patternType="solid">
        <fgColor indexed="46"/>
        <bgColor indexed="64"/>
      </patternFill>
    </fill>
    <fill>
      <patternFill patternType="solid">
        <fgColor indexed="15"/>
        <bgColor indexed="64"/>
      </patternFill>
    </fill>
    <fill>
      <patternFill patternType="solid">
        <fgColor indexed="41"/>
        <bgColor indexed="64"/>
      </patternFill>
    </fill>
  </fills>
  <borders count="27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ck"/>
      <bottom style="thin"/>
    </border>
    <border>
      <left style="thin"/>
      <right style="thin"/>
      <top style="thick"/>
      <bottom style="thin"/>
    </border>
    <border>
      <left style="double"/>
      <right style="thick"/>
      <top style="thick"/>
      <bottom style="thin"/>
    </border>
    <border>
      <left style="thick"/>
      <right>
        <color indexed="63"/>
      </right>
      <top style="thin"/>
      <bottom style="dashed"/>
    </border>
    <border>
      <left>
        <color indexed="63"/>
      </left>
      <right>
        <color indexed="63"/>
      </right>
      <top style="thin"/>
      <bottom style="dashed"/>
    </border>
    <border>
      <left style="thick"/>
      <right style="thin"/>
      <top style="thick"/>
      <bottom>
        <color indexed="63"/>
      </bottom>
    </border>
    <border>
      <left style="thin"/>
      <right>
        <color indexed="63"/>
      </right>
      <top style="thick"/>
      <bottom>
        <color indexed="63"/>
      </bottom>
    </border>
    <border>
      <left style="double"/>
      <right style="thin"/>
      <top style="thick"/>
      <bottom>
        <color indexed="63"/>
      </bottom>
    </border>
    <border>
      <left style="thin"/>
      <right style="thin"/>
      <top style="thick"/>
      <bottom>
        <color indexed="63"/>
      </bottom>
    </border>
    <border>
      <left style="thin"/>
      <right style="double"/>
      <top style="thick"/>
      <bottom>
        <color indexed="63"/>
      </bottom>
    </border>
    <border>
      <left>
        <color indexed="63"/>
      </left>
      <right style="thick"/>
      <top style="thick"/>
      <bottom>
        <color indexed="63"/>
      </bottom>
    </border>
    <border>
      <left style="thick"/>
      <right style="thin"/>
      <top style="double"/>
      <bottom>
        <color indexed="63"/>
      </bottom>
    </border>
    <border>
      <left style="thick"/>
      <right style="thin"/>
      <top>
        <color indexed="63"/>
      </top>
      <bottom>
        <color indexed="63"/>
      </bottom>
    </border>
    <border>
      <left style="thick"/>
      <right>
        <color indexed="63"/>
      </right>
      <top style="thick"/>
      <bottom style="double"/>
    </border>
    <border>
      <left style="double"/>
      <right style="thin"/>
      <top style="thick"/>
      <bottom style="double"/>
    </border>
    <border>
      <left style="thin"/>
      <right style="thin"/>
      <top style="thick"/>
      <bottom style="double"/>
    </border>
    <border>
      <left style="thin"/>
      <right style="thick"/>
      <top style="thick"/>
      <bottom style="double"/>
    </border>
    <border>
      <left style="thick"/>
      <right>
        <color indexed="63"/>
      </right>
      <top>
        <color indexed="63"/>
      </top>
      <bottom style="thin"/>
    </border>
    <border>
      <left style="double"/>
      <right style="thin"/>
      <top>
        <color indexed="63"/>
      </top>
      <bottom style="thin"/>
    </border>
    <border>
      <left style="thin"/>
      <right style="thin"/>
      <top>
        <color indexed="63"/>
      </top>
      <bottom style="thin"/>
    </border>
    <border>
      <left style="thin"/>
      <right style="thick"/>
      <top style="double"/>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color indexed="63"/>
      </left>
      <right style="thin"/>
      <top style="thick"/>
      <bottom style="double"/>
    </border>
    <border>
      <left style="thick"/>
      <right style="double"/>
      <top style="double"/>
      <bottom style="thin"/>
    </border>
    <border>
      <left>
        <color indexed="63"/>
      </left>
      <right style="thin"/>
      <top>
        <color indexed="63"/>
      </top>
      <bottom style="thin"/>
    </border>
    <border>
      <left style="thin"/>
      <right style="thin"/>
      <top style="double"/>
      <bottom style="thin"/>
    </border>
    <border>
      <left style="thin"/>
      <right style="thin"/>
      <top style="double"/>
      <bottom>
        <color indexed="63"/>
      </bottom>
    </border>
    <border>
      <left style="thick"/>
      <right style="double"/>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ck"/>
      <right style="double"/>
      <top style="thin"/>
      <bottom style="double"/>
    </border>
    <border>
      <left>
        <color indexed="63"/>
      </left>
      <right style="thin"/>
      <top style="thin"/>
      <bottom style="double"/>
    </border>
    <border>
      <left style="thick"/>
      <right style="double"/>
      <top>
        <color indexed="63"/>
      </top>
      <bottom style="thick"/>
    </border>
    <border>
      <left>
        <color indexed="63"/>
      </left>
      <right style="thin"/>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thin"/>
      <right style="double"/>
      <top style="medium"/>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double"/>
      <right style="medium"/>
      <top style="medium"/>
      <bottom>
        <color indexed="63"/>
      </bottom>
    </border>
    <border>
      <left style="medium"/>
      <right style="thin"/>
      <top style="medium"/>
      <bottom style="double"/>
    </border>
    <border>
      <left style="thin"/>
      <right>
        <color indexed="63"/>
      </right>
      <top style="medium"/>
      <bottom style="double"/>
    </border>
    <border>
      <left style="double"/>
      <right style="thin"/>
      <top style="medium"/>
      <bottom style="double"/>
    </border>
    <border>
      <left style="thin"/>
      <right style="double"/>
      <top style="medium"/>
      <bottom style="double"/>
    </border>
    <border>
      <left>
        <color indexed="63"/>
      </left>
      <right style="medium"/>
      <top style="medium"/>
      <bottom style="double"/>
    </border>
    <border>
      <left>
        <color indexed="63"/>
      </left>
      <right style="medium"/>
      <top style="medium"/>
      <bottom>
        <color indexed="63"/>
      </bottom>
    </border>
    <border>
      <left>
        <color indexed="63"/>
      </left>
      <right style="thin"/>
      <top style="medium"/>
      <bottom>
        <color indexed="63"/>
      </bottom>
    </border>
    <border>
      <left style="medium"/>
      <right style="double"/>
      <top style="double"/>
      <bottom>
        <color indexed="63"/>
      </bottom>
    </border>
    <border>
      <left style="medium"/>
      <right style="double"/>
      <top>
        <color indexed="63"/>
      </top>
      <bottom>
        <color indexed="63"/>
      </bottom>
    </border>
    <border>
      <left style="thin"/>
      <right style="medium"/>
      <top style="medium"/>
      <bottom style="double"/>
    </border>
    <border>
      <left style="thick"/>
      <right style="thin"/>
      <top>
        <color indexed="63"/>
      </top>
      <bottom style="double"/>
    </border>
    <border>
      <left style="thick"/>
      <right style="thin"/>
      <top>
        <color indexed="63"/>
      </top>
      <bottom style="thick"/>
    </border>
    <border>
      <left>
        <color indexed="63"/>
      </left>
      <right>
        <color indexed="63"/>
      </right>
      <top style="thick"/>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ck"/>
    </border>
    <border>
      <left style="thin"/>
      <right>
        <color indexed="63"/>
      </right>
      <top style="thick"/>
      <bottom style="double"/>
    </border>
    <border>
      <left style="thin"/>
      <right style="double"/>
      <top style="thick"/>
      <bottom style="double"/>
    </border>
    <border>
      <left>
        <color indexed="63"/>
      </left>
      <right style="thick"/>
      <top style="thick"/>
      <bottom style="double"/>
    </border>
    <border>
      <left style="medium"/>
      <right>
        <color indexed="63"/>
      </right>
      <top style="medium"/>
      <bottom style="double"/>
    </border>
    <border>
      <left>
        <color indexed="63"/>
      </left>
      <right style="double"/>
      <top style="medium"/>
      <bottom style="double"/>
    </border>
    <border>
      <left style="double"/>
      <right style="thin"/>
      <top style="double"/>
      <bottom style="thin"/>
    </border>
    <border>
      <left style="thin"/>
      <right>
        <color indexed="63"/>
      </right>
      <top style="double"/>
      <bottom style="thin"/>
    </border>
    <border>
      <left style="double"/>
      <right style="medium"/>
      <top style="double"/>
      <bottom style="thin"/>
    </border>
    <border>
      <left style="double"/>
      <right style="medium"/>
      <top>
        <color indexed="63"/>
      </top>
      <bottom style="thin"/>
    </border>
    <border>
      <left style="thin"/>
      <right>
        <color indexed="63"/>
      </right>
      <top style="thin"/>
      <bottom style="double"/>
    </border>
    <border>
      <left style="thin"/>
      <right>
        <color indexed="63"/>
      </right>
      <top>
        <color indexed="63"/>
      </top>
      <bottom style="thin"/>
    </border>
    <border>
      <left style="double"/>
      <right style="medium"/>
      <top>
        <color indexed="63"/>
      </top>
      <bottom>
        <color indexed="63"/>
      </bottom>
    </border>
    <border>
      <left style="thin"/>
      <right>
        <color indexed="63"/>
      </right>
      <top style="thin"/>
      <bottom>
        <color indexed="63"/>
      </bottom>
    </border>
    <border>
      <left style="double"/>
      <right style="medium"/>
      <top style="thin"/>
      <bottom style="double"/>
    </border>
    <border>
      <left style="double"/>
      <right style="medium"/>
      <top style="thin"/>
      <bottom style="thin"/>
    </border>
    <border>
      <left style="thin"/>
      <right>
        <color indexed="63"/>
      </right>
      <top style="thin"/>
      <bottom style="medium"/>
    </border>
    <border>
      <left style="double"/>
      <right style="thin"/>
      <top style="thin"/>
      <bottom style="medium"/>
    </border>
    <border>
      <left>
        <color indexed="63"/>
      </left>
      <right style="thin"/>
      <top style="thin"/>
      <bottom style="medium"/>
    </border>
    <border>
      <left style="double"/>
      <right style="medium"/>
      <top style="thin"/>
      <bottom style="medium"/>
    </border>
    <border>
      <left style="thin"/>
      <right style="double"/>
      <top style="double"/>
      <bottom style="thin"/>
    </border>
    <border>
      <left style="double"/>
      <right style="medium"/>
      <top style="double"/>
      <bottom>
        <color indexed="63"/>
      </bottom>
    </border>
    <border>
      <left style="double"/>
      <right style="medium"/>
      <top style="thin"/>
      <bottom>
        <color indexed="63"/>
      </bottom>
    </border>
    <border>
      <left style="double"/>
      <right style="thin"/>
      <top>
        <color indexed="63"/>
      </top>
      <bottom style="medium"/>
    </border>
    <border>
      <left style="thin"/>
      <right style="thin"/>
      <top>
        <color indexed="63"/>
      </top>
      <bottom style="medium"/>
    </border>
    <border>
      <left style="thin"/>
      <right style="double"/>
      <top style="thin"/>
      <bottom style="thin"/>
    </border>
    <border>
      <left>
        <color indexed="63"/>
      </left>
      <right style="medium"/>
      <top style="thin"/>
      <bottom>
        <color indexed="63"/>
      </bottom>
    </border>
    <border>
      <left>
        <color indexed="63"/>
      </left>
      <right style="medium"/>
      <top style="double"/>
      <bottom style="thin"/>
    </border>
    <border>
      <left>
        <color indexed="63"/>
      </left>
      <right style="medium"/>
      <top style="thin"/>
      <bottom style="thin"/>
    </border>
    <border>
      <left>
        <color indexed="63"/>
      </left>
      <right style="medium"/>
      <top>
        <color indexed="63"/>
      </top>
      <bottom style="medium"/>
    </border>
    <border>
      <left>
        <color indexed="63"/>
      </left>
      <right>
        <color indexed="63"/>
      </right>
      <top style="medium"/>
      <bottom>
        <color indexed="63"/>
      </bottom>
    </border>
    <border>
      <left style="double"/>
      <right style="thin"/>
      <top style="thin"/>
      <bottom>
        <color indexed="63"/>
      </bottom>
    </border>
    <border>
      <left style="thin"/>
      <right style="double"/>
      <top style="thin"/>
      <bottom style="double"/>
    </border>
    <border>
      <left>
        <color indexed="63"/>
      </left>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style="thin"/>
      <right style="double"/>
      <top>
        <color indexed="63"/>
      </top>
      <bottom style="thin"/>
    </border>
    <border>
      <left style="thin"/>
      <right style="double"/>
      <top>
        <color indexed="63"/>
      </top>
      <bottom style="medium"/>
    </border>
    <border>
      <left>
        <color indexed="63"/>
      </left>
      <right style="medium"/>
      <top style="thin"/>
      <bottom style="medium"/>
    </border>
    <border>
      <left>
        <color indexed="63"/>
      </left>
      <right style="thin"/>
      <top style="double"/>
      <bottom style="thin"/>
    </border>
    <border>
      <left style="thin"/>
      <right>
        <color indexed="63"/>
      </right>
      <top>
        <color indexed="63"/>
      </top>
      <bottom style="double"/>
    </border>
    <border>
      <left style="double"/>
      <right style="double"/>
      <top style="double"/>
      <bottom style="thin"/>
    </border>
    <border>
      <left style="thin"/>
      <right style="medium"/>
      <top>
        <color indexed="63"/>
      </top>
      <bottom style="thin"/>
    </border>
    <border>
      <left style="double"/>
      <right style="double"/>
      <top style="thin"/>
      <bottom style="thin"/>
    </border>
    <border>
      <left style="thin"/>
      <right style="medium"/>
      <top style="thin"/>
      <bottom style="thin"/>
    </border>
    <border>
      <left style="medium"/>
      <right style="double"/>
      <top>
        <color indexed="63"/>
      </top>
      <bottom style="double"/>
    </border>
    <border>
      <left style="double"/>
      <right style="double"/>
      <top style="thin"/>
      <bottom style="double"/>
    </border>
    <border>
      <left style="thin"/>
      <right style="medium"/>
      <top style="thin"/>
      <bottom style="double"/>
    </border>
    <border>
      <left style="double"/>
      <right style="double"/>
      <top>
        <color indexed="63"/>
      </top>
      <bottom style="thin"/>
    </border>
    <border>
      <left>
        <color indexed="63"/>
      </left>
      <right>
        <color indexed="63"/>
      </right>
      <top>
        <color indexed="63"/>
      </top>
      <bottom style="thin"/>
    </border>
    <border>
      <left style="double"/>
      <right style="double"/>
      <top style="thin"/>
      <bottom>
        <color indexed="63"/>
      </bottom>
    </border>
    <border>
      <left>
        <color indexed="63"/>
      </left>
      <right style="thin"/>
      <top style="thin"/>
      <bottom>
        <color indexed="63"/>
      </bottom>
    </border>
    <border>
      <left style="thin"/>
      <right style="thin"/>
      <top style="double"/>
      <bottom style="double"/>
    </border>
    <border>
      <left style="thin"/>
      <right>
        <color indexed="63"/>
      </right>
      <top style="double"/>
      <bottom style="double"/>
    </border>
    <border>
      <left style="thin"/>
      <right style="medium"/>
      <top>
        <color indexed="63"/>
      </top>
      <bottom>
        <color indexed="63"/>
      </bottom>
    </border>
    <border>
      <left style="thin"/>
      <right style="medium"/>
      <top style="double"/>
      <bottom style="thin"/>
    </border>
    <border>
      <left style="thin"/>
      <right style="medium"/>
      <top style="thin"/>
      <bottom>
        <color indexed="63"/>
      </bottom>
    </border>
    <border>
      <left style="medium"/>
      <right>
        <color indexed="63"/>
      </right>
      <top>
        <color indexed="63"/>
      </top>
      <bottom>
        <color indexed="63"/>
      </bottom>
    </border>
    <border>
      <left style="thin"/>
      <right style="medium"/>
      <top>
        <color indexed="63"/>
      </top>
      <bottom style="double"/>
    </border>
    <border>
      <left style="thin"/>
      <right style="medium"/>
      <top style="double"/>
      <bottom style="double"/>
    </border>
    <border>
      <left style="thin"/>
      <right style="thin"/>
      <top style="double"/>
      <bottom style="medium"/>
    </border>
    <border>
      <left style="thin"/>
      <right style="medium"/>
      <top>
        <color indexed="63"/>
      </top>
      <bottom style="medium"/>
    </border>
    <border>
      <left style="double"/>
      <right style="thick"/>
      <top style="thin"/>
      <bottom style="thin"/>
    </border>
    <border>
      <left style="thin"/>
      <right style="double"/>
      <top style="thin"/>
      <bottom>
        <color indexed="63"/>
      </bottom>
    </border>
    <border>
      <left>
        <color indexed="63"/>
      </left>
      <right style="thick"/>
      <top style="thin"/>
      <bottom>
        <color indexed="63"/>
      </bottom>
    </border>
    <border>
      <left style="thin"/>
      <right>
        <color indexed="63"/>
      </right>
      <top style="dashed"/>
      <bottom style="thin"/>
    </border>
    <border>
      <left style="thin"/>
      <right style="double"/>
      <top style="dashed"/>
      <bottom style="thin"/>
    </border>
    <border>
      <left>
        <color indexed="63"/>
      </left>
      <right style="thick"/>
      <top style="dashed"/>
      <bottom style="thin"/>
    </border>
    <border>
      <left style="thin"/>
      <right>
        <color indexed="63"/>
      </right>
      <top style="thin"/>
      <bottom style="dashed"/>
    </border>
    <border>
      <left style="thin"/>
      <right style="double"/>
      <top style="thin"/>
      <bottom style="dashed"/>
    </border>
    <border>
      <left>
        <color indexed="63"/>
      </left>
      <right style="thick"/>
      <top style="thin"/>
      <bottom style="dashed"/>
    </border>
    <border>
      <left>
        <color indexed="63"/>
      </left>
      <right style="thick"/>
      <top>
        <color indexed="63"/>
      </top>
      <bottom style="thin"/>
    </border>
    <border>
      <left>
        <color indexed="63"/>
      </left>
      <right style="thin"/>
      <top style="thin"/>
      <bottom style="dashed"/>
    </border>
    <border>
      <left style="thin"/>
      <right>
        <color indexed="63"/>
      </right>
      <top>
        <color indexed="63"/>
      </top>
      <bottom style="thick"/>
    </border>
    <border>
      <left style="thin"/>
      <right style="double"/>
      <top>
        <color indexed="63"/>
      </top>
      <bottom style="thick"/>
    </border>
    <border>
      <left>
        <color indexed="63"/>
      </left>
      <right style="thick"/>
      <top>
        <color indexed="63"/>
      </top>
      <bottom style="thick"/>
    </border>
    <border>
      <left style="thin"/>
      <right style="double"/>
      <top style="thin"/>
      <bottom style="medium"/>
    </border>
    <border>
      <left style="thin"/>
      <right>
        <color indexed="63"/>
      </right>
      <top style="double"/>
      <bottom>
        <color indexed="63"/>
      </botto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ck"/>
      <top style="double"/>
      <bottom style="dashed"/>
    </border>
    <border>
      <left style="double"/>
      <right style="thick"/>
      <top>
        <color indexed="63"/>
      </top>
      <bottom style="thin"/>
    </border>
    <border>
      <left style="double"/>
      <right style="thin"/>
      <top style="thin"/>
      <bottom style="dashed"/>
    </border>
    <border>
      <left style="thin"/>
      <right style="thin"/>
      <top style="thin"/>
      <bottom style="dashed"/>
    </border>
    <border>
      <left style="double"/>
      <right style="thick"/>
      <top style="thin"/>
      <bottom style="dotted"/>
    </border>
    <border>
      <left style="double"/>
      <right style="thin"/>
      <top style="dashed"/>
      <bottom style="thin"/>
    </border>
    <border>
      <left style="thin"/>
      <right style="thin"/>
      <top style="dashed"/>
      <bottom style="thin"/>
    </border>
    <border>
      <left style="double"/>
      <right style="thick"/>
      <top style="dotted"/>
      <bottom style="thin"/>
    </border>
    <border>
      <left style="double"/>
      <right style="thick"/>
      <top>
        <color indexed="63"/>
      </top>
      <bottom style="dotted"/>
    </border>
    <border>
      <left style="thin"/>
      <right style="double"/>
      <top style="dashed"/>
      <bottom style="double"/>
    </border>
    <border>
      <left style="double"/>
      <right style="thin"/>
      <top style="dashed"/>
      <bottom style="double"/>
    </border>
    <border>
      <left>
        <color indexed="63"/>
      </left>
      <right style="thin"/>
      <top style="dashed"/>
      <bottom style="double"/>
    </border>
    <border>
      <left style="double"/>
      <right style="thick"/>
      <top style="dashed"/>
      <bottom style="double"/>
    </border>
    <border>
      <left style="thin"/>
      <right style="double"/>
      <top>
        <color indexed="63"/>
      </top>
      <bottom style="dashed"/>
    </border>
    <border>
      <left style="double"/>
      <right style="thin"/>
      <top>
        <color indexed="63"/>
      </top>
      <bottom style="dashed"/>
    </border>
    <border>
      <left style="thin"/>
      <right style="thin"/>
      <top>
        <color indexed="63"/>
      </top>
      <bottom style="dashed"/>
    </border>
    <border>
      <left style="double"/>
      <right style="thick"/>
      <top style="double"/>
      <bottom style="dotted"/>
    </border>
    <border>
      <left style="double"/>
      <right style="thick"/>
      <top style="dashed"/>
      <bottom style="thin"/>
    </border>
    <border>
      <left style="thin"/>
      <right style="double"/>
      <top>
        <color indexed="63"/>
      </top>
      <bottom>
        <color indexed="63"/>
      </bottom>
    </border>
    <border>
      <left style="thin"/>
      <right style="thin"/>
      <top style="dashed"/>
      <bottom style="double"/>
    </border>
    <border>
      <left style="double"/>
      <right style="thick"/>
      <top style="dotted"/>
      <bottom style="double"/>
    </border>
    <border>
      <left style="thin"/>
      <right style="double"/>
      <top style="double"/>
      <bottom>
        <color indexed="63"/>
      </bottom>
    </border>
    <border>
      <left style="double"/>
      <right style="thin"/>
      <top style="double"/>
      <bottom>
        <color indexed="63"/>
      </bottom>
    </border>
    <border>
      <left>
        <color indexed="63"/>
      </left>
      <right style="thick"/>
      <top>
        <color indexed="63"/>
      </top>
      <bottom style="dotted"/>
    </border>
    <border>
      <left>
        <color indexed="63"/>
      </left>
      <right style="thick"/>
      <top style="dashed"/>
      <bottom>
        <color indexed="63"/>
      </bottom>
    </border>
    <border>
      <left>
        <color indexed="63"/>
      </left>
      <right style="thick"/>
      <top style="double"/>
      <bottom style="dashed"/>
    </border>
    <border>
      <left style="double"/>
      <right style="thin"/>
      <top>
        <color indexed="63"/>
      </top>
      <bottom>
        <color indexed="63"/>
      </bottom>
    </border>
    <border>
      <left style="thin"/>
      <right style="thin"/>
      <top>
        <color indexed="63"/>
      </top>
      <bottom>
        <color indexed="63"/>
      </bottom>
    </border>
    <border>
      <left style="thin"/>
      <right style="double"/>
      <top>
        <color indexed="63"/>
      </top>
      <bottom style="double"/>
    </border>
    <border>
      <left style="double"/>
      <right style="thin"/>
      <top>
        <color indexed="63"/>
      </top>
      <bottom style="double"/>
    </border>
    <border>
      <left style="thin"/>
      <right style="thin"/>
      <top>
        <color indexed="63"/>
      </top>
      <bottom style="double"/>
    </border>
    <border>
      <left>
        <color indexed="63"/>
      </left>
      <right style="thick"/>
      <top>
        <color indexed="63"/>
      </top>
      <bottom style="double"/>
    </border>
    <border>
      <left>
        <color indexed="63"/>
      </left>
      <right style="thick"/>
      <top style="double"/>
      <bottom style="thin"/>
    </border>
    <border>
      <left>
        <color indexed="63"/>
      </left>
      <right style="thick"/>
      <top>
        <color indexed="63"/>
      </top>
      <bottom>
        <color indexed="63"/>
      </bottom>
    </border>
    <border>
      <left>
        <color indexed="63"/>
      </left>
      <right style="thick"/>
      <top>
        <color indexed="63"/>
      </top>
      <bottom style="dashed"/>
    </border>
    <border>
      <left>
        <color indexed="63"/>
      </left>
      <right style="thick"/>
      <top style="double"/>
      <bottom>
        <color indexed="63"/>
      </bottom>
    </border>
    <border>
      <left style="thin"/>
      <right style="double"/>
      <top style="dashed"/>
      <bottom style="dashed"/>
    </border>
    <border>
      <left style="double"/>
      <right style="thin"/>
      <top style="dashed"/>
      <bottom style="dashed"/>
    </border>
    <border>
      <left style="thin"/>
      <right style="thin"/>
      <top style="dashed"/>
      <bottom style="dashed"/>
    </border>
    <border>
      <left>
        <color indexed="63"/>
      </left>
      <right style="thick"/>
      <top style="dotted"/>
      <bottom style="dotted"/>
    </border>
    <border>
      <left>
        <color indexed="63"/>
      </left>
      <right style="thick"/>
      <top style="dotted"/>
      <bottom style="dashed"/>
    </border>
    <border>
      <left style="thin"/>
      <right>
        <color indexed="63"/>
      </right>
      <top style="dashed"/>
      <bottom style="dashed"/>
    </border>
    <border>
      <left>
        <color indexed="63"/>
      </left>
      <right style="thick"/>
      <top style="dashed"/>
      <bottom style="dashed"/>
    </border>
    <border>
      <left>
        <color indexed="63"/>
      </left>
      <right style="thin"/>
      <top style="dashed"/>
      <bottom style="dashed"/>
    </border>
    <border>
      <left>
        <color indexed="63"/>
      </left>
      <right style="double"/>
      <top style="dashed"/>
      <bottom style="dashed"/>
    </border>
    <border>
      <left>
        <color indexed="63"/>
      </left>
      <right>
        <color indexed="63"/>
      </right>
      <top style="dashed"/>
      <bottom style="thin"/>
    </border>
    <border>
      <left>
        <color indexed="63"/>
      </left>
      <right style="double"/>
      <top style="thin"/>
      <bottom>
        <color indexed="63"/>
      </bottom>
    </border>
    <border>
      <left>
        <color indexed="63"/>
      </left>
      <right style="thin"/>
      <top>
        <color indexed="63"/>
      </top>
      <bottom style="double"/>
    </border>
    <border>
      <left style="double"/>
      <right style="thin"/>
      <top style="thin"/>
      <bottom style="dotted"/>
    </border>
    <border>
      <left style="thin"/>
      <right style="thin"/>
      <top style="thin"/>
      <bottom style="dotted"/>
    </border>
    <border>
      <left style="thin"/>
      <right style="double"/>
      <top style="thin"/>
      <bottom style="dotted"/>
    </border>
    <border>
      <left style="double"/>
      <right style="thin"/>
      <top>
        <color indexed="63"/>
      </top>
      <bottom style="dotted"/>
    </border>
    <border>
      <left style="double"/>
      <right>
        <color indexed="63"/>
      </right>
      <top style="double"/>
      <bottom style="dashed"/>
    </border>
    <border>
      <left style="double"/>
      <right>
        <color indexed="63"/>
      </right>
      <top style="thin"/>
      <bottom style="dashed"/>
    </border>
    <border>
      <left>
        <color indexed="63"/>
      </left>
      <right style="thick"/>
      <top style="thin"/>
      <bottom style="dotted"/>
    </border>
    <border>
      <left>
        <color indexed="63"/>
      </left>
      <right style="thick"/>
      <top style="dotted"/>
      <bottom style="thin"/>
    </border>
    <border>
      <left style="thin"/>
      <right style="thin"/>
      <top style="double"/>
      <bottom style="dotted"/>
    </border>
    <border>
      <left style="thin"/>
      <right style="double"/>
      <top style="double"/>
      <bottom style="dotted"/>
    </border>
    <border>
      <left style="double"/>
      <right>
        <color indexed="63"/>
      </right>
      <top style="dotted"/>
      <bottom style="dotted"/>
    </border>
    <border>
      <left style="thin"/>
      <right style="thin"/>
      <top style="dotted"/>
      <bottom style="dotted"/>
    </border>
    <border>
      <left style="thin"/>
      <right style="double"/>
      <top style="dotted"/>
      <bottom style="dotted"/>
    </border>
    <border>
      <left style="thin"/>
      <right style="double"/>
      <top style="dotted"/>
      <bottom style="thin"/>
    </border>
    <border>
      <left style="double"/>
      <right>
        <color indexed="63"/>
      </right>
      <top style="thin"/>
      <bottom style="dotted"/>
    </border>
    <border>
      <left style="thin"/>
      <right>
        <color indexed="63"/>
      </right>
      <top style="dotted"/>
      <bottom style="dotted"/>
    </border>
    <border>
      <left>
        <color indexed="63"/>
      </left>
      <right style="thin"/>
      <top style="dotted"/>
      <bottom style="dotted"/>
    </border>
    <border>
      <left style="thin"/>
      <right style="double"/>
      <top style="dotted"/>
      <bottom style="dashed"/>
    </border>
    <border>
      <left style="double"/>
      <right>
        <color indexed="63"/>
      </right>
      <top style="dashed"/>
      <bottom style="dashed"/>
    </border>
    <border>
      <left style="double"/>
      <right>
        <color indexed="63"/>
      </right>
      <top>
        <color indexed="63"/>
      </top>
      <bottom style="double"/>
    </border>
    <border>
      <left style="double"/>
      <right>
        <color indexed="63"/>
      </right>
      <top style="double"/>
      <bottom style="dotted"/>
    </border>
    <border>
      <left style="double"/>
      <right>
        <color indexed="63"/>
      </right>
      <top>
        <color indexed="63"/>
      </top>
      <bottom style="dashed"/>
    </border>
    <border>
      <left>
        <color indexed="63"/>
      </left>
      <right>
        <color indexed="63"/>
      </right>
      <top style="dashed"/>
      <bottom style="dashed"/>
    </border>
    <border>
      <left>
        <color indexed="63"/>
      </left>
      <right>
        <color indexed="63"/>
      </right>
      <top>
        <color indexed="63"/>
      </top>
      <bottom style="double"/>
    </border>
    <border>
      <left style="double"/>
      <right>
        <color indexed="63"/>
      </right>
      <top>
        <color indexed="63"/>
      </top>
      <bottom style="thin"/>
    </border>
    <border>
      <left>
        <color indexed="63"/>
      </left>
      <right style="thin"/>
      <top>
        <color indexed="63"/>
      </top>
      <bottom>
        <color indexed="63"/>
      </bottom>
    </border>
    <border>
      <left>
        <color indexed="63"/>
      </left>
      <right style="thick"/>
      <top style="dashed"/>
      <bottom style="dotted"/>
    </border>
    <border>
      <left>
        <color indexed="63"/>
      </left>
      <right>
        <color indexed="63"/>
      </right>
      <top style="thin"/>
      <bottom style="dotted"/>
    </border>
    <border>
      <left style="double"/>
      <right>
        <color indexed="63"/>
      </right>
      <top style="dotted"/>
      <bottom>
        <color indexed="63"/>
      </bottom>
    </border>
    <border>
      <left style="thin"/>
      <right style="thin"/>
      <top style="dotted"/>
      <bottom>
        <color indexed="63"/>
      </bottom>
    </border>
    <border>
      <left style="thin"/>
      <right style="double"/>
      <top style="dotted"/>
      <bottom>
        <color indexed="63"/>
      </bottom>
    </border>
    <border>
      <left style="double"/>
      <right>
        <color indexed="63"/>
      </right>
      <top style="dashed"/>
      <bottom style="thin"/>
    </border>
    <border>
      <left style="thin"/>
      <right>
        <color indexed="63"/>
      </right>
      <top style="double"/>
      <bottom style="dashed"/>
    </border>
    <border>
      <left style="thin"/>
      <right>
        <color indexed="63"/>
      </right>
      <top>
        <color indexed="63"/>
      </top>
      <bottom style="dashed"/>
    </border>
    <border>
      <left style="double"/>
      <right>
        <color indexed="63"/>
      </right>
      <top>
        <color indexed="63"/>
      </top>
      <bottom style="dotted"/>
    </border>
    <border>
      <left style="thin"/>
      <right style="thin"/>
      <top>
        <color indexed="63"/>
      </top>
      <bottom style="dotted"/>
    </border>
    <border>
      <left style="thin"/>
      <right style="double"/>
      <top>
        <color indexed="63"/>
      </top>
      <bottom style="dotted"/>
    </border>
    <border>
      <left style="double"/>
      <right>
        <color indexed="63"/>
      </right>
      <top>
        <color indexed="63"/>
      </top>
      <bottom style="thick"/>
    </border>
    <border>
      <left>
        <color indexed="63"/>
      </left>
      <right style="thick"/>
      <top style="thin"/>
      <bottom style="thin"/>
    </border>
    <border>
      <left>
        <color indexed="63"/>
      </left>
      <right style="thick"/>
      <top style="thin"/>
      <bottom style="double"/>
    </border>
    <border>
      <left style="thin"/>
      <right style="thick"/>
      <top style="thin"/>
      <bottom>
        <color indexed="63"/>
      </bottom>
    </border>
    <border>
      <left>
        <color indexed="63"/>
      </left>
      <right style="thin"/>
      <top>
        <color indexed="63"/>
      </top>
      <bottom style="medium"/>
    </border>
    <border>
      <left>
        <color indexed="63"/>
      </left>
      <right style="thin"/>
      <top>
        <color indexed="63"/>
      </top>
      <bottom style="dashed"/>
    </border>
    <border>
      <left style="double"/>
      <right style="thin"/>
      <top style="double"/>
      <bottom style="dotted"/>
    </border>
    <border>
      <left style="double"/>
      <right style="thin"/>
      <top style="dotted"/>
      <bottom style="thin"/>
    </border>
    <border>
      <left style="medium"/>
      <right>
        <color indexed="63"/>
      </right>
      <top style="double"/>
      <bottom style="double"/>
    </border>
    <border>
      <left>
        <color indexed="63"/>
      </left>
      <right style="double"/>
      <top style="double"/>
      <bottom style="double"/>
    </border>
    <border>
      <left style="medium"/>
      <right>
        <color indexed="63"/>
      </right>
      <top style="double"/>
      <bottom style="medium"/>
    </border>
    <border>
      <left>
        <color indexed="63"/>
      </left>
      <right style="double"/>
      <top style="double"/>
      <bottom style="medium"/>
    </border>
    <border>
      <left style="thick"/>
      <right>
        <color indexed="63"/>
      </right>
      <top style="dashed"/>
      <bottom style="thick"/>
    </border>
    <border>
      <left>
        <color indexed="63"/>
      </left>
      <right>
        <color indexed="63"/>
      </right>
      <top style="dashed"/>
      <bottom style="thick"/>
    </border>
    <border>
      <left>
        <color indexed="63"/>
      </left>
      <right style="thin"/>
      <top style="dashed"/>
      <bottom style="thick"/>
    </border>
    <border>
      <left style="thick"/>
      <right>
        <color indexed="63"/>
      </right>
      <top style="dashed"/>
      <bottom>
        <color indexed="63"/>
      </bottom>
    </border>
    <border>
      <left>
        <color indexed="63"/>
      </left>
      <right style="thin"/>
      <top style="dashed"/>
      <bottom style="thin"/>
    </border>
    <border>
      <left style="thick"/>
      <right>
        <color indexed="63"/>
      </right>
      <top style="thick"/>
      <bottom style="thin"/>
    </border>
    <border>
      <left>
        <color indexed="63"/>
      </left>
      <right>
        <color indexed="63"/>
      </right>
      <top style="thick"/>
      <bottom style="thin"/>
    </border>
    <border>
      <left style="thick"/>
      <right style="thin"/>
      <top>
        <color indexed="63"/>
      </top>
      <bottom style="thin"/>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3"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44" fillId="0" borderId="5" applyNumberFormat="0" applyFill="0" applyAlignment="0" applyProtection="0"/>
    <xf numFmtId="0" fontId="45" fillId="29" borderId="0" applyNumberFormat="0" applyBorder="0" applyAlignment="0" applyProtection="0"/>
    <xf numFmtId="0" fontId="46" fillId="30" borderId="6"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30" borderId="11"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55" fillId="32" borderId="0" applyNumberFormat="0" applyBorder="0" applyAlignment="0" applyProtection="0"/>
  </cellStyleXfs>
  <cellXfs count="761">
    <xf numFmtId="0" fontId="0" fillId="0" borderId="0" xfId="0" applyAlignment="1">
      <alignment vertical="center"/>
    </xf>
    <xf numFmtId="0" fontId="0" fillId="0" borderId="0" xfId="72">
      <alignment/>
      <protection/>
    </xf>
    <xf numFmtId="0" fontId="0" fillId="0" borderId="0" xfId="72" applyFill="1">
      <alignment/>
      <protection/>
    </xf>
    <xf numFmtId="0" fontId="12" fillId="0" borderId="0" xfId="72" applyFont="1" applyFill="1">
      <alignment/>
      <protection/>
    </xf>
    <xf numFmtId="0" fontId="13" fillId="0" borderId="0" xfId="72" applyFont="1" applyFill="1">
      <alignment/>
      <protection/>
    </xf>
    <xf numFmtId="0" fontId="14" fillId="0" borderId="0" xfId="72" applyFont="1" applyFill="1">
      <alignment/>
      <protection/>
    </xf>
    <xf numFmtId="0" fontId="14" fillId="0" borderId="0" xfId="72" applyFont="1" applyFill="1" applyAlignment="1">
      <alignment horizontal="center"/>
      <protection/>
    </xf>
    <xf numFmtId="0" fontId="15" fillId="33" borderId="12" xfId="60" applyNumberFormat="1" applyFont="1" applyFill="1" applyBorder="1" applyAlignment="1">
      <alignment horizontal="center"/>
    </xf>
    <xf numFmtId="0" fontId="15" fillId="33" borderId="13" xfId="60" applyNumberFormat="1" applyFont="1" applyFill="1" applyBorder="1" applyAlignment="1">
      <alignment horizontal="center"/>
    </xf>
    <xf numFmtId="0" fontId="15" fillId="33" borderId="14" xfId="60" applyNumberFormat="1" applyFont="1" applyFill="1" applyBorder="1" applyAlignment="1">
      <alignment horizontal="center"/>
    </xf>
    <xf numFmtId="0" fontId="16" fillId="34" borderId="15" xfId="73" applyNumberFormat="1" applyFont="1" applyFill="1" applyBorder="1" applyAlignment="1">
      <alignment/>
      <protection/>
    </xf>
    <xf numFmtId="0" fontId="16" fillId="34" borderId="16" xfId="73" applyNumberFormat="1" applyFont="1" applyFill="1" applyBorder="1" applyAlignment="1">
      <alignment/>
      <protection/>
    </xf>
    <xf numFmtId="0" fontId="17" fillId="0" borderId="0" xfId="76" applyFont="1">
      <alignment/>
      <protection/>
    </xf>
    <xf numFmtId="0" fontId="15" fillId="0" borderId="0" xfId="76" applyFont="1">
      <alignment/>
      <protection/>
    </xf>
    <xf numFmtId="0" fontId="16" fillId="35" borderId="17" xfId="76" applyFont="1" applyFill="1" applyBorder="1" applyAlignment="1">
      <alignment horizontal="center"/>
      <protection/>
    </xf>
    <xf numFmtId="0" fontId="15" fillId="35" borderId="18" xfId="76" applyFont="1" applyFill="1" applyBorder="1" applyAlignment="1">
      <alignment horizontal="center"/>
      <protection/>
    </xf>
    <xf numFmtId="0" fontId="15" fillId="35" borderId="19" xfId="76" applyFont="1" applyFill="1" applyBorder="1" applyAlignment="1">
      <alignment horizontal="center"/>
      <protection/>
    </xf>
    <xf numFmtId="0" fontId="15" fillId="35" borderId="20" xfId="76" applyFont="1" applyFill="1" applyBorder="1" applyAlignment="1">
      <alignment horizontal="center"/>
      <protection/>
    </xf>
    <xf numFmtId="0" fontId="15" fillId="35" borderId="21" xfId="76" applyFont="1" applyFill="1" applyBorder="1" applyAlignment="1">
      <alignment horizontal="center"/>
      <protection/>
    </xf>
    <xf numFmtId="0" fontId="15" fillId="35" borderId="22" xfId="76" applyFont="1" applyFill="1" applyBorder="1" applyAlignment="1">
      <alignment horizontal="center"/>
      <protection/>
    </xf>
    <xf numFmtId="38" fontId="16" fillId="36" borderId="23" xfId="60" applyFont="1" applyFill="1" applyBorder="1" applyAlignment="1">
      <alignment horizontal="center"/>
    </xf>
    <xf numFmtId="10" fontId="16" fillId="36" borderId="24" xfId="53" applyNumberFormat="1" applyFont="1" applyFill="1" applyBorder="1" applyAlignment="1">
      <alignment horizontal="center"/>
    </xf>
    <xf numFmtId="38" fontId="16" fillId="36" borderId="24" xfId="60" applyFont="1" applyFill="1" applyBorder="1" applyAlignment="1">
      <alignment horizontal="center"/>
    </xf>
    <xf numFmtId="0" fontId="16" fillId="36" borderId="23" xfId="76" applyFont="1" applyFill="1" applyBorder="1" applyAlignment="1">
      <alignment horizontal="center"/>
      <protection/>
    </xf>
    <xf numFmtId="0" fontId="16" fillId="36" borderId="24" xfId="76" applyFont="1" applyFill="1" applyBorder="1" applyAlignment="1">
      <alignment horizontal="center"/>
      <protection/>
    </xf>
    <xf numFmtId="0" fontId="15" fillId="35" borderId="17" xfId="76" applyFont="1" applyFill="1" applyBorder="1" applyAlignment="1">
      <alignment horizontal="center"/>
      <protection/>
    </xf>
    <xf numFmtId="0" fontId="0" fillId="0" borderId="0" xfId="75">
      <alignment/>
      <protection/>
    </xf>
    <xf numFmtId="0" fontId="15" fillId="0" borderId="0" xfId="75" applyFont="1">
      <alignment/>
      <protection/>
    </xf>
    <xf numFmtId="0" fontId="18" fillId="0" borderId="0" xfId="75" applyFont="1">
      <alignment/>
      <protection/>
    </xf>
    <xf numFmtId="0" fontId="19" fillId="37" borderId="25" xfId="75" applyFont="1" applyFill="1" applyBorder="1" applyAlignment="1">
      <alignment horizontal="center"/>
      <protection/>
    </xf>
    <xf numFmtId="0" fontId="19" fillId="37" borderId="26" xfId="75" applyFont="1" applyFill="1" applyBorder="1" applyAlignment="1">
      <alignment horizontal="center"/>
      <protection/>
    </xf>
    <xf numFmtId="0" fontId="19" fillId="37" borderId="27" xfId="75" applyFont="1" applyFill="1" applyBorder="1" applyAlignment="1">
      <alignment horizontal="center"/>
      <protection/>
    </xf>
    <xf numFmtId="0" fontId="19" fillId="37" borderId="28" xfId="75" applyFont="1" applyFill="1" applyBorder="1" applyAlignment="1">
      <alignment horizontal="center"/>
      <protection/>
    </xf>
    <xf numFmtId="0" fontId="19" fillId="37" borderId="29" xfId="75" applyFont="1" applyFill="1" applyBorder="1" applyAlignment="1">
      <alignment horizontal="center"/>
      <protection/>
    </xf>
    <xf numFmtId="38" fontId="18" fillId="0" borderId="30" xfId="60" applyFont="1" applyBorder="1" applyAlignment="1">
      <alignment/>
    </xf>
    <xf numFmtId="38" fontId="18" fillId="0" borderId="31" xfId="60" applyFont="1" applyBorder="1" applyAlignment="1">
      <alignment/>
    </xf>
    <xf numFmtId="38" fontId="18" fillId="0" borderId="32" xfId="60" applyFont="1" applyBorder="1" applyAlignment="1">
      <alignment/>
    </xf>
    <xf numFmtId="0" fontId="19" fillId="37" borderId="33" xfId="75" applyFont="1" applyFill="1" applyBorder="1" applyAlignment="1">
      <alignment horizontal="center"/>
      <protection/>
    </xf>
    <xf numFmtId="38" fontId="18" fillId="0" borderId="34" xfId="60" applyFont="1" applyBorder="1" applyAlignment="1">
      <alignment/>
    </xf>
    <xf numFmtId="38" fontId="18" fillId="0" borderId="35" xfId="60" applyFont="1" applyBorder="1" applyAlignment="1">
      <alignment/>
    </xf>
    <xf numFmtId="38" fontId="18" fillId="0" borderId="36" xfId="60" applyFont="1" applyBorder="1" applyAlignment="1">
      <alignment/>
    </xf>
    <xf numFmtId="0" fontId="19" fillId="37" borderId="37" xfId="75" applyFont="1" applyFill="1" applyBorder="1" applyAlignment="1">
      <alignment horizontal="center"/>
      <protection/>
    </xf>
    <xf numFmtId="38" fontId="18" fillId="0" borderId="38" xfId="60" applyFont="1" applyBorder="1" applyAlignment="1">
      <alignment/>
    </xf>
    <xf numFmtId="38" fontId="18" fillId="0" borderId="39" xfId="60" applyFont="1" applyBorder="1" applyAlignment="1">
      <alignment/>
    </xf>
    <xf numFmtId="38" fontId="18" fillId="0" borderId="40" xfId="60" applyFont="1" applyBorder="1" applyAlignment="1">
      <alignment/>
    </xf>
    <xf numFmtId="0" fontId="19" fillId="37" borderId="41" xfId="75" applyFont="1" applyFill="1" applyBorder="1" applyAlignment="1">
      <alignment horizontal="center"/>
      <protection/>
    </xf>
    <xf numFmtId="38" fontId="18" fillId="0" borderId="42" xfId="60" applyFont="1" applyBorder="1" applyAlignment="1">
      <alignment/>
    </xf>
    <xf numFmtId="38" fontId="18" fillId="0" borderId="43" xfId="60" applyFont="1" applyBorder="1" applyAlignment="1">
      <alignment/>
    </xf>
    <xf numFmtId="38" fontId="18" fillId="0" borderId="44" xfId="60" applyFont="1" applyBorder="1" applyAlignment="1">
      <alignment/>
    </xf>
    <xf numFmtId="0" fontId="18" fillId="0" borderId="45" xfId="75" applyFont="1" applyBorder="1">
      <alignment/>
      <protection/>
    </xf>
    <xf numFmtId="0" fontId="18" fillId="37" borderId="46" xfId="75" applyFont="1" applyFill="1" applyBorder="1">
      <alignment/>
      <protection/>
    </xf>
    <xf numFmtId="0" fontId="19" fillId="37" borderId="47" xfId="75" applyFont="1" applyFill="1" applyBorder="1" applyAlignment="1">
      <alignment horizontal="center"/>
      <protection/>
    </xf>
    <xf numFmtId="0" fontId="19" fillId="37" borderId="48" xfId="75" applyFont="1" applyFill="1" applyBorder="1" applyAlignment="1">
      <alignment horizontal="center"/>
      <protection/>
    </xf>
    <xf numFmtId="38" fontId="18" fillId="0" borderId="49" xfId="60" applyFont="1" applyBorder="1" applyAlignment="1">
      <alignment/>
    </xf>
    <xf numFmtId="38" fontId="18" fillId="0" borderId="50" xfId="60" applyFont="1" applyBorder="1" applyAlignment="1">
      <alignment/>
    </xf>
    <xf numFmtId="38" fontId="18" fillId="0" borderId="51" xfId="60" applyFont="1" applyBorder="1" applyAlignment="1">
      <alignment/>
    </xf>
    <xf numFmtId="0" fontId="19" fillId="37" borderId="52" xfId="75" applyFont="1" applyFill="1" applyBorder="1" applyAlignment="1">
      <alignment horizontal="center"/>
      <protection/>
    </xf>
    <xf numFmtId="38" fontId="18" fillId="0" borderId="53" xfId="60" applyFont="1" applyBorder="1" applyAlignment="1">
      <alignment/>
    </xf>
    <xf numFmtId="38" fontId="18" fillId="0" borderId="54" xfId="60" applyFont="1" applyBorder="1" applyAlignment="1">
      <alignment/>
    </xf>
    <xf numFmtId="38" fontId="18" fillId="0" borderId="55" xfId="60" applyFont="1" applyBorder="1" applyAlignment="1">
      <alignment/>
    </xf>
    <xf numFmtId="0" fontId="19" fillId="37" borderId="56" xfId="75" applyFont="1" applyFill="1" applyBorder="1" applyAlignment="1">
      <alignment horizontal="center"/>
      <protection/>
    </xf>
    <xf numFmtId="38" fontId="18" fillId="0" borderId="57" xfId="60" applyFont="1" applyBorder="1" applyAlignment="1">
      <alignment/>
    </xf>
    <xf numFmtId="38" fontId="18" fillId="38" borderId="39" xfId="60" applyFont="1" applyFill="1" applyBorder="1" applyAlignment="1">
      <alignment/>
    </xf>
    <xf numFmtId="0" fontId="19" fillId="37" borderId="58" xfId="75" applyFont="1" applyFill="1" applyBorder="1" applyAlignment="1">
      <alignment horizontal="center"/>
      <protection/>
    </xf>
    <xf numFmtId="38" fontId="18" fillId="0" borderId="59" xfId="60" applyFont="1" applyBorder="1" applyAlignment="1">
      <alignment/>
    </xf>
    <xf numFmtId="38" fontId="18" fillId="0" borderId="60" xfId="60" applyFont="1" applyBorder="1" applyAlignment="1">
      <alignment/>
    </xf>
    <xf numFmtId="0" fontId="0" fillId="0" borderId="0" xfId="75" applyBorder="1">
      <alignment/>
      <protection/>
    </xf>
    <xf numFmtId="38" fontId="15" fillId="0" borderId="0" xfId="60" applyFont="1" applyAlignment="1">
      <alignment/>
    </xf>
    <xf numFmtId="0" fontId="15" fillId="33" borderId="61" xfId="74" applyFont="1" applyFill="1" applyBorder="1" applyAlignment="1">
      <alignment horizontal="center"/>
      <protection/>
    </xf>
    <xf numFmtId="0" fontId="15" fillId="33" borderId="62" xfId="74" applyFont="1" applyFill="1" applyBorder="1" applyAlignment="1">
      <alignment horizontal="center"/>
      <protection/>
    </xf>
    <xf numFmtId="38" fontId="15" fillId="33" borderId="63" xfId="60" applyFont="1" applyFill="1" applyBorder="1" applyAlignment="1">
      <alignment horizontal="center"/>
    </xf>
    <xf numFmtId="38" fontId="15" fillId="33" borderId="64" xfId="60" applyFont="1" applyFill="1" applyBorder="1" applyAlignment="1">
      <alignment horizontal="center"/>
    </xf>
    <xf numFmtId="38" fontId="15" fillId="33" borderId="65" xfId="60" applyFont="1" applyFill="1" applyBorder="1" applyAlignment="1">
      <alignment horizontal="center"/>
    </xf>
    <xf numFmtId="38" fontId="15" fillId="33" borderId="66" xfId="60" applyFont="1" applyFill="1" applyBorder="1" applyAlignment="1">
      <alignment horizontal="center"/>
    </xf>
    <xf numFmtId="0" fontId="16" fillId="34" borderId="67" xfId="74" applyFont="1" applyFill="1" applyBorder="1" applyAlignment="1">
      <alignment/>
      <protection/>
    </xf>
    <xf numFmtId="0" fontId="16" fillId="34" borderId="68" xfId="74" applyFont="1" applyFill="1" applyBorder="1" applyAlignment="1">
      <alignment/>
      <protection/>
    </xf>
    <xf numFmtId="0" fontId="16" fillId="34" borderId="68" xfId="74" applyFont="1" applyFill="1" applyBorder="1" applyAlignment="1">
      <alignment horizontal="center"/>
      <protection/>
    </xf>
    <xf numFmtId="0" fontId="16" fillId="34" borderId="69" xfId="74" applyFont="1" applyFill="1" applyBorder="1" applyAlignment="1">
      <alignment horizontal="center"/>
      <protection/>
    </xf>
    <xf numFmtId="0" fontId="16" fillId="34" borderId="70" xfId="74" applyFont="1" applyFill="1" applyBorder="1" applyAlignment="1">
      <alignment horizontal="center"/>
      <protection/>
    </xf>
    <xf numFmtId="0" fontId="16" fillId="39" borderId="0" xfId="74" applyFont="1" applyFill="1">
      <alignment/>
      <protection/>
    </xf>
    <xf numFmtId="38" fontId="16" fillId="39" borderId="0" xfId="60" applyFont="1" applyFill="1" applyAlignment="1">
      <alignment/>
    </xf>
    <xf numFmtId="0" fontId="15" fillId="0" borderId="0" xfId="80" applyFont="1">
      <alignment/>
      <protection/>
    </xf>
    <xf numFmtId="0" fontId="15" fillId="39" borderId="61" xfId="80" applyFont="1" applyFill="1" applyBorder="1" applyAlignment="1">
      <alignment horizontal="center"/>
      <protection/>
    </xf>
    <xf numFmtId="0" fontId="15" fillId="39" borderId="62" xfId="80" applyFont="1" applyFill="1" applyBorder="1" applyAlignment="1">
      <alignment horizontal="center"/>
      <protection/>
    </xf>
    <xf numFmtId="0" fontId="15" fillId="39" borderId="63" xfId="80" applyFont="1" applyFill="1" applyBorder="1" applyAlignment="1">
      <alignment horizontal="center"/>
      <protection/>
    </xf>
    <xf numFmtId="0" fontId="15" fillId="39" borderId="64" xfId="80" applyFont="1" applyFill="1" applyBorder="1" applyAlignment="1">
      <alignment horizontal="center"/>
      <protection/>
    </xf>
    <xf numFmtId="0" fontId="15" fillId="39" borderId="66" xfId="80" applyFont="1" applyFill="1" applyBorder="1" applyAlignment="1">
      <alignment horizontal="center"/>
      <protection/>
    </xf>
    <xf numFmtId="0" fontId="15" fillId="39" borderId="71" xfId="80" applyFont="1" applyFill="1" applyBorder="1" applyAlignment="1">
      <alignment horizontal="center"/>
      <protection/>
    </xf>
    <xf numFmtId="0" fontId="16" fillId="37" borderId="67" xfId="80" applyFont="1" applyFill="1" applyBorder="1" applyAlignment="1">
      <alignment/>
      <protection/>
    </xf>
    <xf numFmtId="0" fontId="16" fillId="37" borderId="68" xfId="80" applyFont="1" applyFill="1" applyBorder="1" applyAlignment="1">
      <alignment/>
      <protection/>
    </xf>
    <xf numFmtId="0" fontId="16" fillId="37" borderId="68" xfId="80" applyFont="1" applyFill="1" applyBorder="1" applyAlignment="1">
      <alignment horizontal="center"/>
      <protection/>
    </xf>
    <xf numFmtId="0" fontId="16" fillId="37" borderId="68" xfId="80" applyFont="1" applyFill="1" applyBorder="1">
      <alignment/>
      <protection/>
    </xf>
    <xf numFmtId="0" fontId="16" fillId="37" borderId="69" xfId="80" applyFont="1" applyFill="1" applyBorder="1">
      <alignment/>
      <protection/>
    </xf>
    <xf numFmtId="0" fontId="17" fillId="37" borderId="68" xfId="80" applyFont="1" applyFill="1" applyBorder="1" applyAlignment="1">
      <alignment horizontal="center"/>
      <protection/>
    </xf>
    <xf numFmtId="0" fontId="16" fillId="37" borderId="70" xfId="80" applyFont="1" applyFill="1" applyBorder="1">
      <alignment/>
      <protection/>
    </xf>
    <xf numFmtId="0" fontId="16" fillId="40" borderId="68" xfId="79" applyFont="1" applyFill="1" applyBorder="1" applyAlignment="1">
      <alignment horizontal="center"/>
      <protection/>
    </xf>
    <xf numFmtId="0" fontId="15" fillId="0" borderId="0" xfId="77" applyFont="1">
      <alignment/>
      <protection/>
    </xf>
    <xf numFmtId="0" fontId="15" fillId="41" borderId="72" xfId="77" applyFont="1" applyFill="1" applyBorder="1" applyAlignment="1">
      <alignment horizontal="center"/>
      <protection/>
    </xf>
    <xf numFmtId="0" fontId="15" fillId="41" borderId="73" xfId="77" applyFont="1" applyFill="1" applyBorder="1" applyAlignment="1">
      <alignment horizontal="center"/>
      <protection/>
    </xf>
    <xf numFmtId="38" fontId="15" fillId="41" borderId="74" xfId="60" applyFont="1" applyFill="1" applyBorder="1" applyAlignment="1">
      <alignment horizontal="center"/>
    </xf>
    <xf numFmtId="38" fontId="15" fillId="41" borderId="65" xfId="60" applyFont="1" applyFill="1" applyBorder="1" applyAlignment="1">
      <alignment horizontal="center"/>
    </xf>
    <xf numFmtId="38" fontId="15" fillId="41" borderId="75" xfId="60" applyFont="1" applyFill="1" applyBorder="1" applyAlignment="1">
      <alignment horizontal="center"/>
    </xf>
    <xf numFmtId="38" fontId="15" fillId="41" borderId="76" xfId="60" applyFont="1" applyFill="1" applyBorder="1" applyAlignment="1">
      <alignment horizontal="center"/>
    </xf>
    <xf numFmtId="0" fontId="16" fillId="42" borderId="67" xfId="77" applyFont="1" applyFill="1" applyBorder="1" applyAlignment="1">
      <alignment/>
      <protection/>
    </xf>
    <xf numFmtId="0" fontId="16" fillId="42" borderId="68" xfId="77" applyFont="1" applyFill="1" applyBorder="1" applyAlignment="1">
      <alignment/>
      <protection/>
    </xf>
    <xf numFmtId="0" fontId="16" fillId="42" borderId="68" xfId="77" applyFont="1" applyFill="1" applyBorder="1" applyAlignment="1">
      <alignment horizontal="center"/>
      <protection/>
    </xf>
    <xf numFmtId="0" fontId="16" fillId="42" borderId="67" xfId="77" applyFont="1" applyFill="1" applyBorder="1" applyAlignment="1">
      <alignment horizontal="center"/>
      <protection/>
    </xf>
    <xf numFmtId="0" fontId="16" fillId="42" borderId="69" xfId="77" applyFont="1" applyFill="1" applyBorder="1" applyAlignment="1">
      <alignment horizontal="center"/>
      <protection/>
    </xf>
    <xf numFmtId="0" fontId="16" fillId="42" borderId="70" xfId="77" applyFont="1" applyFill="1" applyBorder="1" applyAlignment="1">
      <alignment horizontal="center"/>
      <protection/>
    </xf>
    <xf numFmtId="0" fontId="15" fillId="0" borderId="0" xfId="82" applyFont="1">
      <alignment/>
      <protection/>
    </xf>
    <xf numFmtId="0" fontId="15" fillId="43" borderId="61" xfId="82" applyFont="1" applyFill="1" applyBorder="1" applyAlignment="1">
      <alignment horizontal="center"/>
      <protection/>
    </xf>
    <xf numFmtId="0" fontId="15" fillId="43" borderId="62" xfId="82" applyFont="1" applyFill="1" applyBorder="1" applyAlignment="1">
      <alignment horizontal="center"/>
      <protection/>
    </xf>
    <xf numFmtId="0" fontId="15" fillId="43" borderId="63" xfId="82" applyFont="1" applyFill="1" applyBorder="1" applyAlignment="1">
      <alignment horizontal="center"/>
      <protection/>
    </xf>
    <xf numFmtId="0" fontId="15" fillId="43" borderId="64" xfId="82" applyFont="1" applyFill="1" applyBorder="1" applyAlignment="1">
      <alignment horizontal="center"/>
      <protection/>
    </xf>
    <xf numFmtId="0" fontId="15" fillId="43" borderId="66" xfId="82" applyFont="1" applyFill="1" applyBorder="1" applyAlignment="1">
      <alignment horizontal="center"/>
      <protection/>
    </xf>
    <xf numFmtId="0" fontId="15" fillId="43" borderId="77" xfId="82" applyFont="1" applyFill="1" applyBorder="1" applyAlignment="1">
      <alignment horizontal="center"/>
      <protection/>
    </xf>
    <xf numFmtId="0" fontId="16" fillId="44" borderId="67" xfId="82" applyFont="1" applyFill="1" applyBorder="1" applyAlignment="1">
      <alignment/>
      <protection/>
    </xf>
    <xf numFmtId="0" fontId="16" fillId="44" borderId="68" xfId="82" applyFont="1" applyFill="1" applyBorder="1" applyAlignment="1">
      <alignment/>
      <protection/>
    </xf>
    <xf numFmtId="0" fontId="16" fillId="44" borderId="68" xfId="82" applyFont="1" applyFill="1" applyBorder="1" applyAlignment="1">
      <alignment horizontal="center"/>
      <protection/>
    </xf>
    <xf numFmtId="0" fontId="16" fillId="44" borderId="68" xfId="82" applyFont="1" applyFill="1" applyBorder="1">
      <alignment/>
      <protection/>
    </xf>
    <xf numFmtId="0" fontId="16" fillId="44" borderId="69" xfId="82" applyFont="1" applyFill="1" applyBorder="1">
      <alignment/>
      <protection/>
    </xf>
    <xf numFmtId="0" fontId="16" fillId="44" borderId="70" xfId="82" applyFont="1" applyFill="1" applyBorder="1">
      <alignment/>
      <protection/>
    </xf>
    <xf numFmtId="0" fontId="15" fillId="0" borderId="0" xfId="79" applyFont="1">
      <alignment/>
      <protection/>
    </xf>
    <xf numFmtId="0" fontId="15" fillId="45" borderId="72" xfId="79" applyFont="1" applyFill="1" applyBorder="1" applyAlignment="1">
      <alignment horizontal="center"/>
      <protection/>
    </xf>
    <xf numFmtId="38" fontId="15" fillId="45" borderId="74" xfId="60" applyFont="1" applyFill="1" applyBorder="1" applyAlignment="1">
      <alignment horizontal="center"/>
    </xf>
    <xf numFmtId="38" fontId="15" fillId="45" borderId="65" xfId="60" applyFont="1" applyFill="1" applyBorder="1" applyAlignment="1">
      <alignment horizontal="center"/>
    </xf>
    <xf numFmtId="38" fontId="15" fillId="45" borderId="75" xfId="60" applyFont="1" applyFill="1" applyBorder="1" applyAlignment="1">
      <alignment horizontal="center"/>
    </xf>
    <xf numFmtId="0" fontId="16" fillId="40" borderId="67" xfId="79" applyFont="1" applyFill="1" applyBorder="1" applyAlignment="1">
      <alignment/>
      <protection/>
    </xf>
    <xf numFmtId="0" fontId="16" fillId="40" borderId="68" xfId="79" applyFont="1" applyFill="1" applyBorder="1" applyAlignment="1">
      <alignment/>
      <protection/>
    </xf>
    <xf numFmtId="0" fontId="16" fillId="40" borderId="68" xfId="79" applyFont="1" applyFill="1" applyBorder="1">
      <alignment/>
      <protection/>
    </xf>
    <xf numFmtId="0" fontId="16" fillId="40" borderId="69" xfId="79" applyFont="1" applyFill="1" applyBorder="1">
      <alignment/>
      <protection/>
    </xf>
    <xf numFmtId="0" fontId="16" fillId="40" borderId="70" xfId="79" applyFont="1" applyFill="1" applyBorder="1">
      <alignment/>
      <protection/>
    </xf>
    <xf numFmtId="0" fontId="15" fillId="46" borderId="61" xfId="78" applyFont="1" applyFill="1" applyBorder="1" applyAlignment="1">
      <alignment horizontal="center"/>
      <protection/>
    </xf>
    <xf numFmtId="38" fontId="15" fillId="46" borderId="62" xfId="60" applyFont="1" applyFill="1" applyBorder="1" applyAlignment="1">
      <alignment horizontal="center"/>
    </xf>
    <xf numFmtId="38" fontId="15" fillId="46" borderId="63" xfId="60" applyFont="1" applyFill="1" applyBorder="1" applyAlignment="1">
      <alignment horizontal="center"/>
    </xf>
    <xf numFmtId="38" fontId="15" fillId="46" borderId="64" xfId="60" applyFont="1" applyFill="1" applyBorder="1" applyAlignment="1">
      <alignment horizontal="center"/>
    </xf>
    <xf numFmtId="38" fontId="15" fillId="46" borderId="66" xfId="60" applyFont="1" applyFill="1" applyBorder="1" applyAlignment="1">
      <alignment horizontal="center"/>
    </xf>
    <xf numFmtId="38" fontId="15" fillId="46" borderId="77" xfId="60" applyFont="1" applyFill="1" applyBorder="1" applyAlignment="1">
      <alignment horizontal="center"/>
    </xf>
    <xf numFmtId="0" fontId="16" fillId="46" borderId="67" xfId="78" applyFont="1" applyFill="1" applyBorder="1" applyAlignment="1">
      <alignment/>
      <protection/>
    </xf>
    <xf numFmtId="0" fontId="16" fillId="46" borderId="68" xfId="78" applyFont="1" applyFill="1" applyBorder="1" applyAlignment="1">
      <alignment/>
      <protection/>
    </xf>
    <xf numFmtId="0" fontId="16" fillId="46" borderId="68" xfId="78" applyFont="1" applyFill="1" applyBorder="1" applyAlignment="1">
      <alignment horizontal="center"/>
      <protection/>
    </xf>
    <xf numFmtId="0" fontId="16" fillId="46" borderId="68" xfId="78" applyFont="1" applyFill="1" applyBorder="1">
      <alignment/>
      <protection/>
    </xf>
    <xf numFmtId="0" fontId="16" fillId="46" borderId="69" xfId="78" applyFont="1" applyFill="1" applyBorder="1">
      <alignment/>
      <protection/>
    </xf>
    <xf numFmtId="0" fontId="16" fillId="46" borderId="70" xfId="78" applyFont="1" applyFill="1" applyBorder="1">
      <alignment/>
      <protection/>
    </xf>
    <xf numFmtId="38" fontId="0" fillId="0" borderId="0" xfId="60" applyFont="1" applyAlignment="1">
      <alignment/>
    </xf>
    <xf numFmtId="38" fontId="14" fillId="47" borderId="78" xfId="60" applyFont="1" applyFill="1" applyBorder="1" applyAlignment="1">
      <alignment horizontal="center"/>
    </xf>
    <xf numFmtId="38" fontId="14" fillId="47" borderId="64" xfId="60" applyFont="1" applyFill="1" applyBorder="1" applyAlignment="1">
      <alignment horizontal="center"/>
    </xf>
    <xf numFmtId="38" fontId="14" fillId="47" borderId="65" xfId="60" applyFont="1" applyFill="1" applyBorder="1" applyAlignment="1">
      <alignment horizontal="center"/>
    </xf>
    <xf numFmtId="0" fontId="16" fillId="48" borderId="79" xfId="81" applyFont="1" applyFill="1" applyBorder="1" applyAlignment="1">
      <alignment/>
      <protection/>
    </xf>
    <xf numFmtId="0" fontId="16" fillId="48" borderId="80" xfId="81" applyFont="1" applyFill="1" applyBorder="1" applyAlignment="1">
      <alignment/>
      <protection/>
    </xf>
    <xf numFmtId="0" fontId="16" fillId="48" borderId="80" xfId="81" applyFont="1" applyFill="1" applyBorder="1" applyAlignment="1">
      <alignment horizontal="center"/>
      <protection/>
    </xf>
    <xf numFmtId="38" fontId="14" fillId="47" borderId="81" xfId="60" applyFont="1" applyFill="1" applyBorder="1" applyAlignment="1">
      <alignment horizontal="center"/>
    </xf>
    <xf numFmtId="38" fontId="15" fillId="45" borderId="77" xfId="60" applyFont="1" applyFill="1" applyBorder="1" applyAlignment="1">
      <alignment horizontal="center"/>
    </xf>
    <xf numFmtId="0" fontId="14" fillId="39" borderId="0" xfId="72" applyFont="1" applyFill="1">
      <alignment/>
      <protection/>
    </xf>
    <xf numFmtId="178" fontId="16" fillId="36" borderId="24" xfId="53" applyNumberFormat="1" applyFont="1" applyFill="1" applyBorder="1" applyAlignment="1">
      <alignment horizontal="center"/>
    </xf>
    <xf numFmtId="178" fontId="16" fillId="36" borderId="82" xfId="53" applyNumberFormat="1" applyFont="1" applyFill="1" applyBorder="1" applyAlignment="1">
      <alignment horizontal="center"/>
    </xf>
    <xf numFmtId="178" fontId="16" fillId="36" borderId="24" xfId="76" applyNumberFormat="1" applyFont="1" applyFill="1" applyBorder="1" applyAlignment="1">
      <alignment horizontal="center"/>
      <protection/>
    </xf>
    <xf numFmtId="178" fontId="16" fillId="36" borderId="82" xfId="76" applyNumberFormat="1" applyFont="1" applyFill="1" applyBorder="1" applyAlignment="1">
      <alignment horizontal="center"/>
      <protection/>
    </xf>
    <xf numFmtId="178" fontId="16" fillId="36" borderId="83" xfId="53" applyNumberFormat="1" applyFont="1" applyFill="1" applyBorder="1" applyAlignment="1">
      <alignment horizontal="center"/>
    </xf>
    <xf numFmtId="0" fontId="19" fillId="37" borderId="84" xfId="75" applyFont="1" applyFill="1" applyBorder="1" applyAlignment="1">
      <alignment horizontal="center"/>
      <protection/>
    </xf>
    <xf numFmtId="38" fontId="18" fillId="0" borderId="85" xfId="60" applyFont="1" applyBorder="1" applyAlignment="1">
      <alignment/>
    </xf>
    <xf numFmtId="38" fontId="18" fillId="0" borderId="2" xfId="60" applyFont="1" applyBorder="1" applyAlignment="1">
      <alignment/>
    </xf>
    <xf numFmtId="38" fontId="18" fillId="0" borderId="86" xfId="60" applyFont="1" applyBorder="1" applyAlignment="1">
      <alignment/>
    </xf>
    <xf numFmtId="38" fontId="18" fillId="38" borderId="87" xfId="60" applyFont="1" applyFill="1" applyBorder="1" applyAlignment="1">
      <alignment/>
    </xf>
    <xf numFmtId="38" fontId="18" fillId="0" borderId="88" xfId="60" applyFont="1" applyBorder="1" applyAlignment="1">
      <alignment/>
    </xf>
    <xf numFmtId="0" fontId="19" fillId="37" borderId="89" xfId="75" applyFont="1" applyFill="1" applyBorder="1" applyAlignment="1">
      <alignment horizontal="center"/>
      <protection/>
    </xf>
    <xf numFmtId="0" fontId="15" fillId="35" borderId="89" xfId="76" applyFont="1" applyFill="1" applyBorder="1" applyAlignment="1">
      <alignment horizontal="center"/>
      <protection/>
    </xf>
    <xf numFmtId="0" fontId="15" fillId="35" borderId="26" xfId="76" applyFont="1" applyFill="1" applyBorder="1" applyAlignment="1">
      <alignment horizontal="center"/>
      <protection/>
    </xf>
    <xf numFmtId="0" fontId="15" fillId="35" borderId="27" xfId="76" applyFont="1" applyFill="1" applyBorder="1" applyAlignment="1">
      <alignment horizontal="center"/>
      <protection/>
    </xf>
    <xf numFmtId="0" fontId="15" fillId="35" borderId="90" xfId="76" applyFont="1" applyFill="1" applyBorder="1" applyAlignment="1">
      <alignment horizontal="center"/>
      <protection/>
    </xf>
    <xf numFmtId="0" fontId="15" fillId="35" borderId="91" xfId="76" applyFont="1" applyFill="1" applyBorder="1" applyAlignment="1">
      <alignment horizontal="center"/>
      <protection/>
    </xf>
    <xf numFmtId="0" fontId="0" fillId="0" borderId="0" xfId="74" applyFont="1">
      <alignment/>
      <protection/>
    </xf>
    <xf numFmtId="38" fontId="15" fillId="33" borderId="76" xfId="60" applyFont="1" applyFill="1" applyBorder="1" applyAlignment="1">
      <alignment horizontal="center"/>
    </xf>
    <xf numFmtId="0" fontId="14" fillId="47" borderId="92" xfId="81" applyFont="1" applyFill="1" applyBorder="1" applyAlignment="1">
      <alignment horizontal="center"/>
      <protection/>
    </xf>
    <xf numFmtId="0" fontId="14" fillId="47" borderId="93" xfId="81" applyFont="1" applyFill="1" applyBorder="1" applyAlignment="1">
      <alignment horizontal="center"/>
      <protection/>
    </xf>
    <xf numFmtId="38" fontId="0" fillId="0" borderId="94" xfId="60" applyFont="1" applyBorder="1" applyAlignment="1">
      <alignment/>
    </xf>
    <xf numFmtId="38" fontId="0" fillId="0" borderId="34" xfId="60" applyFont="1" applyBorder="1" applyAlignment="1">
      <alignment/>
    </xf>
    <xf numFmtId="38" fontId="0" fillId="0" borderId="38" xfId="60" applyFont="1" applyBorder="1" applyAlignment="1">
      <alignment/>
    </xf>
    <xf numFmtId="0" fontId="0" fillId="0" borderId="94" xfId="80" applyFont="1" applyBorder="1">
      <alignment/>
      <protection/>
    </xf>
    <xf numFmtId="38" fontId="0" fillId="0" borderId="30" xfId="60" applyFont="1" applyBorder="1" applyAlignment="1">
      <alignment/>
    </xf>
    <xf numFmtId="0" fontId="0" fillId="0" borderId="94" xfId="82" applyFont="1" applyBorder="1">
      <alignment/>
      <protection/>
    </xf>
    <xf numFmtId="0" fontId="15" fillId="45" borderId="73" xfId="79" applyFont="1" applyFill="1" applyBorder="1" applyAlignment="1">
      <alignment horizontal="center"/>
      <protection/>
    </xf>
    <xf numFmtId="0" fontId="0" fillId="0" borderId="0" xfId="80" applyFont="1">
      <alignment/>
      <protection/>
    </xf>
    <xf numFmtId="0" fontId="0" fillId="0" borderId="0" xfId="80" applyFont="1">
      <alignment/>
      <protection/>
    </xf>
    <xf numFmtId="0" fontId="0" fillId="0" borderId="0" xfId="0" applyFont="1" applyAlignment="1">
      <alignment vertical="center"/>
    </xf>
    <xf numFmtId="0" fontId="0" fillId="0" borderId="95" xfId="80" applyFont="1" applyBorder="1">
      <alignment/>
      <protection/>
    </xf>
    <xf numFmtId="0" fontId="0" fillId="0" borderId="50" xfId="80" applyFont="1" applyBorder="1">
      <alignment/>
      <protection/>
    </xf>
    <xf numFmtId="0" fontId="0" fillId="0" borderId="96" xfId="80" applyFont="1" applyBorder="1">
      <alignment/>
      <protection/>
    </xf>
    <xf numFmtId="0" fontId="0" fillId="0" borderId="54" xfId="80" applyFont="1" applyBorder="1">
      <alignment/>
      <protection/>
    </xf>
    <xf numFmtId="179" fontId="0" fillId="0" borderId="34" xfId="0" applyNumberFormat="1" applyFont="1" applyFill="1" applyBorder="1" applyAlignment="1">
      <alignment horizontal="right"/>
    </xf>
    <xf numFmtId="0" fontId="0" fillId="0" borderId="35" xfId="80" applyFont="1" applyBorder="1">
      <alignment/>
      <protection/>
    </xf>
    <xf numFmtId="0" fontId="0" fillId="0" borderId="97" xfId="80" applyFont="1" applyBorder="1">
      <alignment/>
      <protection/>
    </xf>
    <xf numFmtId="0" fontId="0" fillId="0" borderId="98" xfId="80" applyFont="1" applyBorder="1">
      <alignment/>
      <protection/>
    </xf>
    <xf numFmtId="179" fontId="0" fillId="0" borderId="38" xfId="0" applyNumberFormat="1" applyFont="1" applyFill="1" applyBorder="1" applyAlignment="1">
      <alignment horizontal="right"/>
    </xf>
    <xf numFmtId="0" fontId="0" fillId="0" borderId="39" xfId="80" applyFont="1" applyBorder="1">
      <alignment/>
      <protection/>
    </xf>
    <xf numFmtId="0" fontId="0" fillId="0" borderId="99" xfId="80" applyFont="1" applyBorder="1">
      <alignment/>
      <protection/>
    </xf>
    <xf numFmtId="0" fontId="0" fillId="0" borderId="100" xfId="80" applyFont="1" applyBorder="1">
      <alignment/>
      <protection/>
    </xf>
    <xf numFmtId="0" fontId="0" fillId="0" borderId="101" xfId="80" applyFont="1" applyBorder="1">
      <alignment/>
      <protection/>
    </xf>
    <xf numFmtId="0" fontId="0" fillId="0" borderId="102" xfId="80" applyFont="1" applyBorder="1">
      <alignment/>
      <protection/>
    </xf>
    <xf numFmtId="0" fontId="0" fillId="0" borderId="30" xfId="80" applyFont="1" applyBorder="1">
      <alignment/>
      <protection/>
    </xf>
    <xf numFmtId="0" fontId="0" fillId="0" borderId="49" xfId="80" applyFont="1" applyBorder="1">
      <alignment/>
      <protection/>
    </xf>
    <xf numFmtId="0" fontId="0" fillId="0" borderId="103" xfId="80" applyFont="1" applyBorder="1">
      <alignment/>
      <protection/>
    </xf>
    <xf numFmtId="0" fontId="0" fillId="0" borderId="104" xfId="80" applyFont="1" applyBorder="1">
      <alignment/>
      <protection/>
    </xf>
    <xf numFmtId="0" fontId="0" fillId="0" borderId="105" xfId="80" applyFont="1" applyBorder="1">
      <alignment/>
      <protection/>
    </xf>
    <xf numFmtId="0" fontId="0" fillId="0" borderId="106" xfId="80" applyFont="1" applyBorder="1">
      <alignment/>
      <protection/>
    </xf>
    <xf numFmtId="0" fontId="0" fillId="0" borderId="107" xfId="80" applyFont="1" applyBorder="1">
      <alignment/>
      <protection/>
    </xf>
    <xf numFmtId="0" fontId="0" fillId="0" borderId="0" xfId="77" applyFont="1">
      <alignment/>
      <protection/>
    </xf>
    <xf numFmtId="38" fontId="0" fillId="0" borderId="0" xfId="60" applyFont="1" applyAlignment="1">
      <alignment/>
    </xf>
    <xf numFmtId="0" fontId="0" fillId="0" borderId="0" xfId="77" applyFont="1">
      <alignment/>
      <protection/>
    </xf>
    <xf numFmtId="0" fontId="0" fillId="0" borderId="99" xfId="77" applyFont="1" applyBorder="1">
      <alignment/>
      <protection/>
    </xf>
    <xf numFmtId="38" fontId="0" fillId="0" borderId="50" xfId="60" applyFont="1" applyBorder="1" applyAlignment="1">
      <alignment/>
    </xf>
    <xf numFmtId="38" fontId="0" fillId="0" borderId="108" xfId="60" applyFont="1" applyBorder="1" applyAlignment="1">
      <alignment/>
    </xf>
    <xf numFmtId="38" fontId="0" fillId="0" borderId="109" xfId="60" applyFont="1" applyBorder="1" applyAlignment="1">
      <alignment/>
    </xf>
    <xf numFmtId="0" fontId="0" fillId="0" borderId="54" xfId="77" applyFont="1" applyBorder="1">
      <alignment/>
      <protection/>
    </xf>
    <xf numFmtId="38" fontId="0" fillId="0" borderId="35" xfId="60" applyFont="1" applyBorder="1" applyAlignment="1">
      <alignment/>
    </xf>
    <xf numFmtId="38" fontId="0" fillId="0" borderId="103" xfId="60" applyFont="1" applyBorder="1" applyAlignment="1">
      <alignment/>
    </xf>
    <xf numFmtId="0" fontId="0" fillId="0" borderId="101" xfId="77" applyFont="1" applyBorder="1">
      <alignment/>
      <protection/>
    </xf>
    <xf numFmtId="38" fontId="0" fillId="0" borderId="55" xfId="60" applyFont="1" applyBorder="1" applyAlignment="1">
      <alignment/>
    </xf>
    <xf numFmtId="38" fontId="0" fillId="0" borderId="102" xfId="60" applyFont="1" applyBorder="1" applyAlignment="1">
      <alignment/>
    </xf>
    <xf numFmtId="0" fontId="0" fillId="0" borderId="95" xfId="77" applyFont="1" applyBorder="1">
      <alignment/>
      <protection/>
    </xf>
    <xf numFmtId="38" fontId="0" fillId="0" borderId="97" xfId="60" applyFont="1" applyBorder="1" applyAlignment="1">
      <alignment/>
    </xf>
    <xf numFmtId="0" fontId="0" fillId="0" borderId="98" xfId="77" applyFont="1" applyBorder="1">
      <alignment/>
      <protection/>
    </xf>
    <xf numFmtId="38" fontId="0" fillId="0" borderId="110" xfId="60" applyFont="1" applyBorder="1" applyAlignment="1">
      <alignment/>
    </xf>
    <xf numFmtId="38" fontId="0" fillId="0" borderId="96" xfId="60" applyFont="1" applyBorder="1" applyAlignment="1">
      <alignment/>
    </xf>
    <xf numFmtId="38" fontId="0" fillId="0" borderId="31" xfId="60" applyFont="1" applyBorder="1" applyAlignment="1">
      <alignment/>
    </xf>
    <xf numFmtId="0" fontId="0" fillId="0" borderId="104" xfId="77" applyFont="1" applyBorder="1">
      <alignment/>
      <protection/>
    </xf>
    <xf numFmtId="38" fontId="0" fillId="0" borderId="111" xfId="60" applyFont="1" applyBorder="1" applyAlignment="1">
      <alignment/>
    </xf>
    <xf numFmtId="38" fontId="0" fillId="0" borderId="112" xfId="60" applyFont="1" applyBorder="1" applyAlignment="1">
      <alignment/>
    </xf>
    <xf numFmtId="38" fontId="0" fillId="0" borderId="107" xfId="60" applyFont="1" applyBorder="1" applyAlignment="1">
      <alignment/>
    </xf>
    <xf numFmtId="0" fontId="0" fillId="0" borderId="0" xfId="82" applyFont="1">
      <alignment/>
      <protection/>
    </xf>
    <xf numFmtId="0" fontId="0" fillId="0" borderId="0" xfId="82" applyFont="1">
      <alignment/>
      <protection/>
    </xf>
    <xf numFmtId="0" fontId="0" fillId="0" borderId="95" xfId="82" applyFont="1" applyBorder="1">
      <alignment/>
      <protection/>
    </xf>
    <xf numFmtId="0" fontId="0" fillId="0" borderId="50" xfId="82" applyFont="1" applyBorder="1">
      <alignment/>
      <protection/>
    </xf>
    <xf numFmtId="0" fontId="0" fillId="0" borderId="108" xfId="82" applyFont="1" applyBorder="1">
      <alignment/>
      <protection/>
    </xf>
    <xf numFmtId="0" fontId="0" fillId="0" borderId="54" xfId="82" applyFont="1" applyBorder="1">
      <alignment/>
      <protection/>
    </xf>
    <xf numFmtId="0" fontId="0" fillId="0" borderId="35" xfId="82" applyFont="1" applyBorder="1">
      <alignment/>
      <protection/>
    </xf>
    <xf numFmtId="0" fontId="0" fillId="0" borderId="113" xfId="82" applyFont="1" applyBorder="1">
      <alignment/>
      <protection/>
    </xf>
    <xf numFmtId="38" fontId="0" fillId="0" borderId="114" xfId="60" applyFont="1" applyBorder="1" applyAlignment="1">
      <alignment/>
    </xf>
    <xf numFmtId="0" fontId="0" fillId="0" borderId="98" xfId="82" applyFont="1" applyBorder="1">
      <alignment/>
      <protection/>
    </xf>
    <xf numFmtId="0" fontId="0" fillId="0" borderId="39" xfId="82" applyFont="1" applyBorder="1">
      <alignment/>
      <protection/>
    </xf>
    <xf numFmtId="0" fontId="0" fillId="0" borderId="99" xfId="82" applyFont="1" applyBorder="1">
      <alignment/>
      <protection/>
    </xf>
    <xf numFmtId="0" fontId="0" fillId="0" borderId="0" xfId="82" applyFont="1" applyAlignment="1">
      <alignment horizontal="center"/>
      <protection/>
    </xf>
    <xf numFmtId="38" fontId="0" fillId="0" borderId="115" xfId="60" applyFont="1" applyBorder="1" applyAlignment="1">
      <alignment/>
    </xf>
    <xf numFmtId="38" fontId="0" fillId="0" borderId="116" xfId="60" applyFont="1" applyBorder="1" applyAlignment="1">
      <alignment/>
    </xf>
    <xf numFmtId="0" fontId="0" fillId="0" borderId="104" xfId="82" applyFont="1" applyBorder="1">
      <alignment/>
      <protection/>
    </xf>
    <xf numFmtId="38" fontId="0" fillId="0" borderId="117" xfId="60" applyFont="1" applyBorder="1" applyAlignment="1">
      <alignment/>
    </xf>
    <xf numFmtId="0" fontId="0" fillId="0" borderId="0" xfId="82" applyFont="1" applyBorder="1">
      <alignment/>
      <protection/>
    </xf>
    <xf numFmtId="0" fontId="0" fillId="0" borderId="118" xfId="82" applyFont="1" applyBorder="1">
      <alignment/>
      <protection/>
    </xf>
    <xf numFmtId="0" fontId="0" fillId="0" borderId="0" xfId="79" applyFont="1" applyBorder="1">
      <alignment/>
      <protection/>
    </xf>
    <xf numFmtId="0" fontId="0" fillId="0" borderId="0" xfId="79" applyFont="1">
      <alignment/>
      <protection/>
    </xf>
    <xf numFmtId="0" fontId="0" fillId="0" borderId="95" xfId="79" applyFont="1" applyBorder="1">
      <alignment/>
      <protection/>
    </xf>
    <xf numFmtId="0" fontId="0" fillId="0" borderId="54" xfId="79" applyFont="1" applyBorder="1">
      <alignment/>
      <protection/>
    </xf>
    <xf numFmtId="38" fontId="0" fillId="0" borderId="113" xfId="60" applyFont="1" applyBorder="1" applyAlignment="1">
      <alignment/>
    </xf>
    <xf numFmtId="0" fontId="0" fillId="0" borderId="98" xfId="79" applyFont="1" applyBorder="1">
      <alignment/>
      <protection/>
    </xf>
    <xf numFmtId="179" fontId="0" fillId="0" borderId="119" xfId="0" applyNumberFormat="1" applyFont="1" applyFill="1" applyBorder="1" applyAlignment="1">
      <alignment horizontal="right"/>
    </xf>
    <xf numFmtId="38" fontId="0" fillId="0" borderId="39" xfId="60" applyFont="1" applyBorder="1" applyAlignment="1">
      <alignment/>
    </xf>
    <xf numFmtId="38" fontId="0" fillId="0" borderId="120" xfId="60" applyFont="1" applyBorder="1" applyAlignment="1">
      <alignment/>
    </xf>
    <xf numFmtId="38" fontId="0" fillId="0" borderId="121" xfId="60" applyFont="1" applyBorder="1" applyAlignment="1">
      <alignment/>
    </xf>
    <xf numFmtId="0" fontId="0" fillId="0" borderId="99" xfId="79" applyFont="1" applyBorder="1">
      <alignment/>
      <protection/>
    </xf>
    <xf numFmtId="38" fontId="0" fillId="0" borderId="122" xfId="60" applyFont="1" applyBorder="1" applyAlignment="1">
      <alignment/>
    </xf>
    <xf numFmtId="0" fontId="0" fillId="0" borderId="101" xfId="79" applyFont="1" applyBorder="1">
      <alignment/>
      <protection/>
    </xf>
    <xf numFmtId="0" fontId="0" fillId="0" borderId="123" xfId="79" applyFont="1" applyBorder="1">
      <alignment/>
      <protection/>
    </xf>
    <xf numFmtId="38" fontId="0" fillId="0" borderId="124" xfId="60" applyFont="1" applyBorder="1" applyAlignment="1">
      <alignment/>
    </xf>
    <xf numFmtId="0" fontId="0" fillId="0" borderId="104" xfId="79" applyFont="1" applyBorder="1">
      <alignment/>
      <protection/>
    </xf>
    <xf numFmtId="38" fontId="0" fillId="0" borderId="125" xfId="60" applyFont="1" applyBorder="1" applyAlignment="1">
      <alignment/>
    </xf>
    <xf numFmtId="38" fontId="0" fillId="0" borderId="126" xfId="60" applyFont="1" applyBorder="1" applyAlignment="1">
      <alignment/>
    </xf>
    <xf numFmtId="38" fontId="0" fillId="0" borderId="118" xfId="60" applyFont="1" applyBorder="1" applyAlignment="1">
      <alignment/>
    </xf>
    <xf numFmtId="0" fontId="0" fillId="0" borderId="0" xfId="78" applyFont="1">
      <alignment/>
      <protection/>
    </xf>
    <xf numFmtId="0" fontId="0" fillId="0" borderId="0" xfId="78" applyFont="1">
      <alignment/>
      <protection/>
    </xf>
    <xf numFmtId="38" fontId="0" fillId="0" borderId="95" xfId="60" applyFont="1" applyBorder="1" applyAlignment="1">
      <alignment/>
    </xf>
    <xf numFmtId="38" fontId="0" fillId="0" borderId="54" xfId="60" applyFont="1" applyBorder="1" applyAlignment="1">
      <alignment/>
    </xf>
    <xf numFmtId="38" fontId="0" fillId="0" borderId="98" xfId="60" applyFont="1" applyBorder="1" applyAlignment="1">
      <alignment/>
    </xf>
    <xf numFmtId="38" fontId="0" fillId="0" borderId="99" xfId="60" applyFont="1" applyBorder="1" applyAlignment="1">
      <alignment/>
    </xf>
    <xf numFmtId="38" fontId="0" fillId="0" borderId="127" xfId="60" applyFont="1" applyBorder="1" applyAlignment="1">
      <alignment/>
    </xf>
    <xf numFmtId="38" fontId="0" fillId="0" borderId="101" xfId="60" applyFont="1" applyBorder="1" applyAlignment="1">
      <alignment/>
    </xf>
    <xf numFmtId="38" fontId="0" fillId="0" borderId="128" xfId="60" applyFont="1" applyBorder="1" applyAlignment="1">
      <alignment/>
    </xf>
    <xf numFmtId="38" fontId="0" fillId="0" borderId="104" xfId="60" applyFont="1" applyBorder="1" applyAlignment="1">
      <alignment/>
    </xf>
    <xf numFmtId="38" fontId="0" fillId="0" borderId="0" xfId="60" applyFont="1" applyBorder="1" applyAlignment="1">
      <alignment/>
    </xf>
    <xf numFmtId="0" fontId="0" fillId="0" borderId="0" xfId="81" applyFont="1" applyAlignment="1">
      <alignment horizontal="center"/>
      <protection/>
    </xf>
    <xf numFmtId="0" fontId="0" fillId="0" borderId="0" xfId="81" applyFont="1">
      <alignment/>
      <protection/>
    </xf>
    <xf numFmtId="0" fontId="0" fillId="0" borderId="0" xfId="81" applyFont="1" applyAlignment="1">
      <alignment horizontal="center"/>
      <protection/>
    </xf>
    <xf numFmtId="0" fontId="0" fillId="0" borderId="129" xfId="81" applyFont="1" applyBorder="1" applyAlignment="1">
      <alignment horizontal="center"/>
      <protection/>
    </xf>
    <xf numFmtId="3" fontId="0" fillId="0" borderId="130" xfId="81" applyNumberFormat="1" applyFont="1" applyBorder="1" applyAlignment="1">
      <alignment/>
      <protection/>
    </xf>
    <xf numFmtId="0" fontId="0" fillId="0" borderId="131" xfId="81" applyFont="1" applyBorder="1" applyAlignment="1">
      <alignment horizontal="center"/>
      <protection/>
    </xf>
    <xf numFmtId="3" fontId="0" fillId="0" borderId="132" xfId="81" applyNumberFormat="1" applyFont="1" applyBorder="1" applyAlignment="1">
      <alignment/>
      <protection/>
    </xf>
    <xf numFmtId="0" fontId="0" fillId="48" borderId="80" xfId="81" applyFont="1" applyFill="1" applyBorder="1">
      <alignment/>
      <protection/>
    </xf>
    <xf numFmtId="0" fontId="0" fillId="48" borderId="133" xfId="81" applyFont="1" applyFill="1" applyBorder="1">
      <alignment/>
      <protection/>
    </xf>
    <xf numFmtId="0" fontId="0" fillId="0" borderId="134" xfId="81" applyFont="1" applyBorder="1" applyAlignment="1">
      <alignment horizontal="center"/>
      <protection/>
    </xf>
    <xf numFmtId="3" fontId="0" fillId="0" borderId="135" xfId="81" applyNumberFormat="1" applyFont="1" applyBorder="1" applyAlignment="1">
      <alignment/>
      <protection/>
    </xf>
    <xf numFmtId="0" fontId="0" fillId="0" borderId="136" xfId="81" applyFont="1" applyBorder="1" applyAlignment="1">
      <alignment horizontal="center"/>
      <protection/>
    </xf>
    <xf numFmtId="38" fontId="0" fillId="0" borderId="49" xfId="60" applyFont="1" applyBorder="1" applyAlignment="1">
      <alignment/>
    </xf>
    <xf numFmtId="38" fontId="0" fillId="0" borderId="137" xfId="60" applyFont="1" applyBorder="1" applyAlignment="1">
      <alignment/>
    </xf>
    <xf numFmtId="38" fontId="0" fillId="0" borderId="53" xfId="60" applyFont="1" applyBorder="1" applyAlignment="1">
      <alignment/>
    </xf>
    <xf numFmtId="38" fontId="0" fillId="0" borderId="2" xfId="60" applyFont="1" applyBorder="1" applyAlignment="1">
      <alignment/>
    </xf>
    <xf numFmtId="179" fontId="18" fillId="0" borderId="35" xfId="0" applyNumberFormat="1" applyFont="1" applyFill="1" applyBorder="1" applyAlignment="1">
      <alignment horizontal="right"/>
    </xf>
    <xf numFmtId="0" fontId="0" fillId="0" borderId="138" xfId="81" applyFont="1" applyBorder="1" applyAlignment="1">
      <alignment horizontal="center"/>
      <protection/>
    </xf>
    <xf numFmtId="38" fontId="0" fillId="0" borderId="139" xfId="60" applyFont="1" applyBorder="1" applyAlignment="1">
      <alignment/>
    </xf>
    <xf numFmtId="38" fontId="0" fillId="0" borderId="86" xfId="60" applyFont="1" applyBorder="1" applyAlignment="1">
      <alignment/>
    </xf>
    <xf numFmtId="179" fontId="18" fillId="0" borderId="39" xfId="0" applyNumberFormat="1" applyFont="1" applyFill="1" applyBorder="1" applyAlignment="1">
      <alignment horizontal="right"/>
    </xf>
    <xf numFmtId="178" fontId="0" fillId="48" borderId="140" xfId="53" applyNumberFormat="1" applyFont="1" applyFill="1" applyBorder="1" applyAlignment="1">
      <alignment/>
    </xf>
    <xf numFmtId="178" fontId="0" fillId="48" borderId="141" xfId="53" applyNumberFormat="1" applyFont="1" applyFill="1" applyBorder="1" applyAlignment="1">
      <alignment/>
    </xf>
    <xf numFmtId="178" fontId="0" fillId="48" borderId="142" xfId="81" applyNumberFormat="1" applyFont="1" applyFill="1" applyBorder="1" applyAlignment="1">
      <alignment/>
      <protection/>
    </xf>
    <xf numFmtId="178" fontId="0" fillId="0" borderId="0" xfId="0" applyNumberFormat="1" applyFont="1" applyAlignment="1">
      <alignment vertical="center"/>
    </xf>
    <xf numFmtId="38" fontId="0" fillId="0" borderId="49" xfId="60" applyFont="1" applyBorder="1" applyAlignment="1" applyProtection="1">
      <alignment/>
      <protection/>
    </xf>
    <xf numFmtId="38" fontId="0" fillId="0" borderId="137" xfId="60" applyFont="1" applyBorder="1" applyAlignment="1" applyProtection="1">
      <alignment/>
      <protection/>
    </xf>
    <xf numFmtId="3" fontId="0" fillId="0" borderId="143" xfId="81" applyNumberFormat="1" applyFont="1" applyBorder="1" applyAlignment="1">
      <alignment/>
      <protection/>
    </xf>
    <xf numFmtId="38" fontId="0" fillId="0" borderId="53" xfId="60" applyFont="1" applyBorder="1" applyAlignment="1" applyProtection="1">
      <alignment/>
      <protection/>
    </xf>
    <xf numFmtId="38" fontId="0" fillId="0" borderId="2" xfId="60" applyFont="1" applyBorder="1" applyAlignment="1" applyProtection="1">
      <alignment/>
      <protection/>
    </xf>
    <xf numFmtId="38" fontId="0" fillId="0" borderId="35" xfId="60" applyFont="1" applyBorder="1" applyAlignment="1" applyProtection="1">
      <alignment/>
      <protection/>
    </xf>
    <xf numFmtId="38" fontId="0" fillId="0" borderId="139" xfId="60" applyFont="1" applyBorder="1" applyAlignment="1" applyProtection="1">
      <alignment/>
      <protection/>
    </xf>
    <xf numFmtId="38" fontId="0" fillId="0" borderId="86" xfId="60" applyFont="1" applyBorder="1" applyAlignment="1" applyProtection="1">
      <alignment/>
      <protection/>
    </xf>
    <xf numFmtId="38" fontId="0" fillId="0" borderId="55" xfId="60" applyFont="1" applyBorder="1" applyAlignment="1" applyProtection="1">
      <alignment/>
      <protection/>
    </xf>
    <xf numFmtId="3" fontId="0" fillId="0" borderId="144" xfId="81" applyNumberFormat="1" applyFont="1" applyBorder="1" applyAlignment="1">
      <alignment/>
      <protection/>
    </xf>
    <xf numFmtId="178" fontId="0" fillId="0" borderId="145" xfId="0" applyNumberFormat="1" applyFont="1" applyBorder="1" applyAlignment="1">
      <alignment vertical="center"/>
    </xf>
    <xf numFmtId="3" fontId="0" fillId="0" borderId="146" xfId="81" applyNumberFormat="1" applyFont="1" applyBorder="1" applyAlignment="1">
      <alignment/>
      <protection/>
    </xf>
    <xf numFmtId="178" fontId="0" fillId="48" borderId="147" xfId="53" applyNumberFormat="1" applyFont="1" applyFill="1" applyBorder="1" applyAlignment="1">
      <alignment/>
    </xf>
    <xf numFmtId="3" fontId="0" fillId="0" borderId="142" xfId="81" applyNumberFormat="1" applyFont="1" applyBorder="1" applyAlignment="1">
      <alignment/>
      <protection/>
    </xf>
    <xf numFmtId="178" fontId="0" fillId="48" borderId="147" xfId="81" applyNumberFormat="1" applyFont="1" applyFill="1" applyBorder="1" applyAlignment="1">
      <alignment/>
      <protection/>
    </xf>
    <xf numFmtId="178" fontId="0" fillId="48" borderId="148" xfId="53" applyNumberFormat="1" applyFont="1" applyFill="1" applyBorder="1" applyAlignment="1">
      <alignment/>
    </xf>
    <xf numFmtId="178" fontId="0" fillId="48" borderId="149" xfId="81" applyNumberFormat="1" applyFont="1" applyFill="1" applyBorder="1" applyAlignment="1">
      <alignment/>
      <protection/>
    </xf>
    <xf numFmtId="0" fontId="0" fillId="0" borderId="0" xfId="73" applyFont="1">
      <alignment/>
      <protection/>
    </xf>
    <xf numFmtId="3" fontId="0" fillId="0" borderId="54" xfId="60" applyNumberFormat="1" applyFont="1" applyBorder="1" applyAlignment="1">
      <alignment/>
    </xf>
    <xf numFmtId="3" fontId="0" fillId="0" borderId="113" xfId="60" applyNumberFormat="1" applyFont="1" applyBorder="1" applyAlignment="1">
      <alignment/>
    </xf>
    <xf numFmtId="3" fontId="0" fillId="0" borderId="150" xfId="60" applyNumberFormat="1" applyFont="1" applyBorder="1" applyAlignment="1">
      <alignment/>
    </xf>
    <xf numFmtId="3" fontId="0" fillId="0" borderId="101" xfId="60" applyNumberFormat="1" applyFont="1" applyBorder="1" applyAlignment="1">
      <alignment/>
    </xf>
    <xf numFmtId="3" fontId="0" fillId="0" borderId="151" xfId="60" applyNumberFormat="1" applyFont="1" applyBorder="1" applyAlignment="1">
      <alignment/>
    </xf>
    <xf numFmtId="3" fontId="0" fillId="0" borderId="152" xfId="60" applyNumberFormat="1" applyFont="1" applyBorder="1" applyAlignment="1">
      <alignment/>
    </xf>
    <xf numFmtId="178" fontId="0" fillId="0" borderId="153" xfId="53" applyNumberFormat="1" applyFont="1" applyBorder="1" applyAlignment="1">
      <alignment/>
    </xf>
    <xf numFmtId="178" fontId="0" fillId="0" borderId="154" xfId="53" applyNumberFormat="1" applyFont="1" applyBorder="1" applyAlignment="1">
      <alignment/>
    </xf>
    <xf numFmtId="178" fontId="0" fillId="0" borderId="155" xfId="53" applyNumberFormat="1" applyFont="1" applyBorder="1" applyAlignment="1">
      <alignment/>
    </xf>
    <xf numFmtId="3" fontId="0" fillId="0" borderId="156" xfId="60" applyNumberFormat="1" applyFont="1" applyBorder="1" applyAlignment="1">
      <alignment/>
    </xf>
    <xf numFmtId="3" fontId="0" fillId="0" borderId="157" xfId="60" applyNumberFormat="1" applyFont="1" applyBorder="1" applyAlignment="1">
      <alignment/>
    </xf>
    <xf numFmtId="3" fontId="0" fillId="0" borderId="158" xfId="60" applyNumberFormat="1" applyFont="1" applyBorder="1" applyAlignment="1">
      <alignment/>
    </xf>
    <xf numFmtId="178" fontId="0" fillId="0" borderId="99" xfId="53" applyNumberFormat="1" applyFont="1" applyBorder="1" applyAlignment="1">
      <alignment/>
    </xf>
    <xf numFmtId="178" fontId="0" fillId="0" borderId="124" xfId="53" applyNumberFormat="1" applyFont="1" applyBorder="1" applyAlignment="1">
      <alignment/>
    </xf>
    <xf numFmtId="178" fontId="0" fillId="0" borderId="159" xfId="53" applyNumberFormat="1" applyFont="1" applyBorder="1" applyAlignment="1">
      <alignment/>
    </xf>
    <xf numFmtId="0" fontId="0" fillId="34" borderId="16" xfId="73" applyNumberFormat="1" applyFont="1" applyFill="1" applyBorder="1" applyAlignment="1">
      <alignment horizontal="left"/>
      <protection/>
    </xf>
    <xf numFmtId="0" fontId="0" fillId="0" borderId="137" xfId="53" applyNumberFormat="1" applyFont="1" applyBorder="1" applyAlignment="1">
      <alignment/>
    </xf>
    <xf numFmtId="0" fontId="0" fillId="34" borderId="16" xfId="73" applyNumberFormat="1" applyFont="1" applyFill="1" applyBorder="1">
      <alignment/>
      <protection/>
    </xf>
    <xf numFmtId="0" fontId="0" fillId="34" borderId="160" xfId="73" applyNumberFormat="1" applyFont="1" applyFill="1" applyBorder="1" applyAlignment="1">
      <alignment/>
      <protection/>
    </xf>
    <xf numFmtId="178" fontId="0" fillId="0" borderId="161" xfId="53" applyNumberFormat="1" applyFont="1" applyBorder="1" applyAlignment="1">
      <alignment/>
    </xf>
    <xf numFmtId="178" fontId="0" fillId="0" borderId="162" xfId="53" applyNumberFormat="1" applyFont="1" applyBorder="1" applyAlignment="1">
      <alignment/>
    </xf>
    <xf numFmtId="178" fontId="0" fillId="0" borderId="163" xfId="53" applyNumberFormat="1" applyFont="1" applyBorder="1" applyAlignment="1">
      <alignment/>
    </xf>
    <xf numFmtId="0" fontId="0" fillId="0" borderId="0" xfId="74" applyFont="1">
      <alignment/>
      <protection/>
    </xf>
    <xf numFmtId="38" fontId="0" fillId="0" borderId="0" xfId="60" applyFont="1" applyFill="1" applyBorder="1" applyAlignment="1">
      <alignment horizontal="center"/>
    </xf>
    <xf numFmtId="0" fontId="0" fillId="0" borderId="95" xfId="74" applyFont="1" applyBorder="1">
      <alignment/>
      <protection/>
    </xf>
    <xf numFmtId="0" fontId="0" fillId="0" borderId="0" xfId="0" applyFont="1" applyAlignment="1">
      <alignment vertical="center"/>
    </xf>
    <xf numFmtId="0" fontId="0" fillId="0" borderId="54" xfId="74" applyFont="1" applyBorder="1">
      <alignment/>
      <protection/>
    </xf>
    <xf numFmtId="0" fontId="0" fillId="0" borderId="98" xfId="74" applyFont="1" applyBorder="1">
      <alignment/>
      <protection/>
    </xf>
    <xf numFmtId="0" fontId="0" fillId="0" borderId="99" xfId="74" applyFont="1" applyBorder="1">
      <alignment/>
      <protection/>
    </xf>
    <xf numFmtId="38" fontId="0" fillId="0" borderId="0" xfId="0" applyNumberFormat="1" applyFont="1" applyAlignment="1">
      <alignment vertical="center"/>
    </xf>
    <xf numFmtId="0" fontId="0" fillId="0" borderId="101" xfId="74" applyFont="1" applyBorder="1">
      <alignment/>
      <protection/>
    </xf>
    <xf numFmtId="180" fontId="0" fillId="0" borderId="34" xfId="60" applyNumberFormat="1" applyFont="1" applyBorder="1" applyAlignment="1">
      <alignment/>
    </xf>
    <xf numFmtId="0" fontId="0" fillId="0" borderId="104" xfId="74" applyFont="1" applyBorder="1">
      <alignment/>
      <protection/>
    </xf>
    <xf numFmtId="38" fontId="0" fillId="0" borderId="105" xfId="60" applyFont="1" applyBorder="1" applyAlignment="1">
      <alignment/>
    </xf>
    <xf numFmtId="38" fontId="0" fillId="0" borderId="164" xfId="60" applyFont="1" applyBorder="1" applyAlignment="1">
      <alignment/>
    </xf>
    <xf numFmtId="38" fontId="0" fillId="0" borderId="0" xfId="60" applyFont="1" applyFill="1" applyBorder="1" applyAlignment="1">
      <alignment horizontal="left"/>
    </xf>
    <xf numFmtId="38" fontId="0" fillId="0" borderId="0" xfId="74" applyNumberFormat="1" applyFont="1">
      <alignment/>
      <protection/>
    </xf>
    <xf numFmtId="38" fontId="0" fillId="39" borderId="0" xfId="60" applyFont="1" applyFill="1" applyAlignment="1">
      <alignment/>
    </xf>
    <xf numFmtId="0" fontId="0" fillId="0" borderId="0" xfId="76" applyFont="1">
      <alignment/>
      <protection/>
    </xf>
    <xf numFmtId="38" fontId="0" fillId="36" borderId="165" xfId="60" applyFont="1" applyFill="1" applyBorder="1" applyAlignment="1">
      <alignment/>
    </xf>
    <xf numFmtId="3" fontId="0" fillId="0" borderId="166" xfId="76" applyNumberFormat="1" applyFont="1" applyFill="1" applyBorder="1" applyAlignment="1">
      <alignment/>
      <protection/>
    </xf>
    <xf numFmtId="3" fontId="0" fillId="0" borderId="167" xfId="76" applyNumberFormat="1" applyFont="1" applyFill="1" applyBorder="1" applyAlignment="1">
      <alignment/>
      <protection/>
    </xf>
    <xf numFmtId="38" fontId="0" fillId="0" borderId="167" xfId="60" applyFont="1" applyBorder="1" applyAlignment="1" applyProtection="1">
      <alignment/>
      <protection/>
    </xf>
    <xf numFmtId="3" fontId="0" fillId="0" borderId="167" xfId="60" applyNumberFormat="1" applyFont="1" applyBorder="1" applyAlignment="1" applyProtection="1">
      <alignment/>
      <protection/>
    </xf>
    <xf numFmtId="38" fontId="0" fillId="0" borderId="168" xfId="60" applyFont="1" applyBorder="1" applyAlignment="1" applyProtection="1">
      <alignment/>
      <protection/>
    </xf>
    <xf numFmtId="38" fontId="0" fillId="0" borderId="169" xfId="60" applyFont="1" applyBorder="1" applyAlignment="1">
      <alignment/>
    </xf>
    <xf numFmtId="178" fontId="0" fillId="0" borderId="30" xfId="76" applyNumberFormat="1" applyFont="1" applyFill="1" applyBorder="1" applyAlignment="1">
      <alignment/>
      <protection/>
    </xf>
    <xf numFmtId="178" fontId="0" fillId="0" borderId="49" xfId="76" applyNumberFormat="1" applyFont="1" applyFill="1" applyBorder="1" applyAlignment="1">
      <alignment/>
      <protection/>
    </xf>
    <xf numFmtId="178" fontId="0" fillId="0" borderId="49" xfId="76" applyNumberFormat="1" applyFont="1" applyBorder="1" applyAlignment="1">
      <alignment/>
      <protection/>
    </xf>
    <xf numFmtId="178" fontId="0" fillId="0" borderId="170" xfId="76" applyNumberFormat="1" applyFont="1" applyBorder="1" applyAlignment="1">
      <alignment/>
      <protection/>
    </xf>
    <xf numFmtId="178" fontId="0" fillId="0" borderId="0" xfId="76" applyNumberFormat="1" applyFont="1">
      <alignment/>
      <protection/>
    </xf>
    <xf numFmtId="38" fontId="0" fillId="36" borderId="157" xfId="60" applyFont="1" applyFill="1" applyBorder="1" applyAlignment="1">
      <alignment/>
    </xf>
    <xf numFmtId="3" fontId="0" fillId="0" borderId="171" xfId="76" applyNumberFormat="1" applyFont="1" applyFill="1" applyBorder="1" applyAlignment="1">
      <alignment/>
      <protection/>
    </xf>
    <xf numFmtId="3" fontId="0" fillId="0" borderId="172" xfId="76" applyNumberFormat="1" applyFont="1" applyFill="1" applyBorder="1" applyAlignment="1">
      <alignment/>
      <protection/>
    </xf>
    <xf numFmtId="3" fontId="0" fillId="0" borderId="172" xfId="60" applyNumberFormat="1" applyFont="1" applyBorder="1" applyAlignment="1" applyProtection="1">
      <alignment/>
      <protection/>
    </xf>
    <xf numFmtId="38" fontId="0" fillId="0" borderId="173" xfId="60" applyFont="1" applyBorder="1" applyAlignment="1">
      <alignment/>
    </xf>
    <xf numFmtId="178" fontId="0" fillId="0" borderId="174" xfId="76" applyNumberFormat="1" applyFont="1" applyFill="1" applyBorder="1" applyAlignment="1">
      <alignment/>
      <protection/>
    </xf>
    <xf numFmtId="178" fontId="0" fillId="0" borderId="175" xfId="76" applyNumberFormat="1" applyFont="1" applyFill="1" applyBorder="1" applyAlignment="1">
      <alignment/>
      <protection/>
    </xf>
    <xf numFmtId="178" fontId="0" fillId="0" borderId="175" xfId="53" applyNumberFormat="1" applyFont="1" applyBorder="1" applyAlignment="1">
      <alignment/>
    </xf>
    <xf numFmtId="178" fontId="0" fillId="0" borderId="176" xfId="53" applyNumberFormat="1" applyFont="1" applyBorder="1" applyAlignment="1">
      <alignment/>
    </xf>
    <xf numFmtId="38" fontId="0" fillId="36" borderId="151" xfId="60" applyFont="1" applyFill="1" applyBorder="1" applyAlignment="1">
      <alignment/>
    </xf>
    <xf numFmtId="3" fontId="0" fillId="0" borderId="119" xfId="76" applyNumberFormat="1" applyFont="1" applyFill="1" applyBorder="1" applyAlignment="1">
      <alignment/>
      <protection/>
    </xf>
    <xf numFmtId="3" fontId="0" fillId="0" borderId="55" xfId="76" applyNumberFormat="1" applyFont="1" applyFill="1" applyBorder="1" applyAlignment="1">
      <alignment/>
      <protection/>
    </xf>
    <xf numFmtId="38" fontId="0" fillId="0" borderId="177" xfId="60" applyFont="1" applyBorder="1" applyAlignment="1">
      <alignment/>
    </xf>
    <xf numFmtId="178" fontId="0" fillId="0" borderId="178" xfId="53" applyNumberFormat="1" applyFont="1" applyBorder="1" applyAlignment="1">
      <alignment/>
    </xf>
    <xf numFmtId="178" fontId="0" fillId="0" borderId="179" xfId="76" applyNumberFormat="1" applyFont="1" applyFill="1" applyBorder="1" applyAlignment="1">
      <alignment/>
      <protection/>
    </xf>
    <xf numFmtId="178" fontId="0" fillId="0" borderId="180" xfId="76" applyNumberFormat="1" applyFont="1" applyFill="1" applyBorder="1" applyAlignment="1">
      <alignment/>
      <protection/>
    </xf>
    <xf numFmtId="178" fontId="0" fillId="0" borderId="180" xfId="53" applyNumberFormat="1" applyFont="1" applyBorder="1" applyAlignment="1">
      <alignment/>
    </xf>
    <xf numFmtId="178" fontId="0" fillId="0" borderId="181" xfId="53" applyNumberFormat="1" applyFont="1" applyBorder="1" applyAlignment="1">
      <alignment/>
    </xf>
    <xf numFmtId="38" fontId="0" fillId="36" borderId="182" xfId="60" applyFont="1" applyFill="1" applyBorder="1" applyAlignment="1">
      <alignment/>
    </xf>
    <xf numFmtId="3" fontId="0" fillId="0" borderId="183" xfId="76" applyNumberFormat="1" applyFont="1" applyFill="1" applyBorder="1" applyAlignment="1">
      <alignment/>
      <protection/>
    </xf>
    <xf numFmtId="3" fontId="0" fillId="0" borderId="184" xfId="76" applyNumberFormat="1" applyFont="1" applyFill="1" applyBorder="1" applyAlignment="1">
      <alignment/>
      <protection/>
    </xf>
    <xf numFmtId="38" fontId="0" fillId="0" borderId="184" xfId="60" applyFont="1" applyBorder="1" applyAlignment="1" applyProtection="1">
      <alignment/>
      <protection/>
    </xf>
    <xf numFmtId="3" fontId="0" fillId="0" borderId="184" xfId="60" applyNumberFormat="1" applyFont="1" applyBorder="1" applyAlignment="1" applyProtection="1">
      <alignment/>
      <protection/>
    </xf>
    <xf numFmtId="38" fontId="0" fillId="0" borderId="182" xfId="60" applyFont="1" applyBorder="1" applyAlignment="1" applyProtection="1">
      <alignment/>
      <protection/>
    </xf>
    <xf numFmtId="38" fontId="0" fillId="0" borderId="185" xfId="60" applyFont="1" applyBorder="1" applyAlignment="1">
      <alignment/>
    </xf>
    <xf numFmtId="3" fontId="0" fillId="0" borderId="55" xfId="60" applyNumberFormat="1" applyFont="1" applyBorder="1" applyAlignment="1" applyProtection="1">
      <alignment/>
      <protection/>
    </xf>
    <xf numFmtId="38" fontId="0" fillId="0" borderId="151" xfId="60" applyFont="1" applyBorder="1" applyAlignment="1" applyProtection="1">
      <alignment/>
      <protection/>
    </xf>
    <xf numFmtId="178" fontId="0" fillId="0" borderId="186" xfId="53" applyNumberFormat="1" applyFont="1" applyBorder="1" applyAlignment="1">
      <alignment/>
    </xf>
    <xf numFmtId="178" fontId="0" fillId="0" borderId="187" xfId="53" applyNumberFormat="1" applyFont="1" applyBorder="1" applyAlignment="1">
      <alignment/>
    </xf>
    <xf numFmtId="178" fontId="0" fillId="0" borderId="188" xfId="76" applyNumberFormat="1" applyFont="1" applyFill="1" applyBorder="1" applyAlignment="1">
      <alignment/>
      <protection/>
    </xf>
    <xf numFmtId="178" fontId="0" fillId="0" borderId="188" xfId="53" applyNumberFormat="1" applyFont="1" applyBorder="1" applyAlignment="1">
      <alignment/>
    </xf>
    <xf numFmtId="178" fontId="0" fillId="0" borderId="189" xfId="53" applyNumberFormat="1" applyFont="1" applyBorder="1" applyAlignment="1">
      <alignment/>
    </xf>
    <xf numFmtId="0" fontId="0" fillId="36" borderId="190" xfId="76" applyFont="1" applyFill="1" applyBorder="1">
      <alignment/>
      <protection/>
    </xf>
    <xf numFmtId="3" fontId="0" fillId="0" borderId="191" xfId="76" applyNumberFormat="1" applyFont="1" applyFill="1" applyBorder="1" applyAlignment="1">
      <alignment/>
      <protection/>
    </xf>
    <xf numFmtId="3" fontId="0" fillId="0" borderId="51" xfId="76" applyNumberFormat="1" applyFont="1" applyFill="1" applyBorder="1" applyAlignment="1">
      <alignment/>
      <protection/>
    </xf>
    <xf numFmtId="3" fontId="0" fillId="0" borderId="51" xfId="76" applyNumberFormat="1" applyFont="1" applyBorder="1" applyProtection="1">
      <alignment/>
      <protection/>
    </xf>
    <xf numFmtId="38" fontId="0" fillId="0" borderId="192" xfId="60" applyFont="1" applyBorder="1" applyAlignment="1">
      <alignment/>
    </xf>
    <xf numFmtId="178" fontId="0" fillId="0" borderId="154" xfId="76" applyNumberFormat="1" applyFont="1" applyBorder="1">
      <alignment/>
      <protection/>
    </xf>
    <xf numFmtId="178" fontId="0" fillId="0" borderId="154" xfId="76" applyNumberFormat="1" applyFont="1" applyFill="1" applyBorder="1" applyAlignment="1">
      <alignment/>
      <protection/>
    </xf>
    <xf numFmtId="178" fontId="0" fillId="0" borderId="193" xfId="76" applyNumberFormat="1" applyFont="1" applyBorder="1" applyProtection="1">
      <alignment/>
      <protection/>
    </xf>
    <xf numFmtId="0" fontId="0" fillId="36" borderId="157" xfId="76" applyFont="1" applyFill="1" applyBorder="1">
      <alignment/>
      <protection/>
    </xf>
    <xf numFmtId="3" fontId="0" fillId="0" borderId="172" xfId="76" applyNumberFormat="1" applyFont="1" applyBorder="1" applyProtection="1">
      <alignment/>
      <protection/>
    </xf>
    <xf numFmtId="37" fontId="0" fillId="0" borderId="157" xfId="76" applyNumberFormat="1" applyFont="1" applyBorder="1" applyProtection="1">
      <alignment/>
      <protection/>
    </xf>
    <xf numFmtId="178" fontId="0" fillId="0" borderId="124" xfId="76" applyNumberFormat="1" applyFont="1" applyBorder="1">
      <alignment/>
      <protection/>
    </xf>
    <xf numFmtId="178" fontId="0" fillId="0" borderId="31" xfId="76" applyNumberFormat="1" applyFont="1" applyFill="1" applyBorder="1" applyAlignment="1">
      <alignment/>
      <protection/>
    </xf>
    <xf numFmtId="0" fontId="0" fillId="36" borderId="151" xfId="76" applyFont="1" applyFill="1" applyBorder="1">
      <alignment/>
      <protection/>
    </xf>
    <xf numFmtId="0" fontId="0" fillId="0" borderId="55" xfId="76" applyNumberFormat="1" applyFont="1" applyFill="1" applyBorder="1" applyAlignment="1">
      <alignment/>
      <protection/>
    </xf>
    <xf numFmtId="0" fontId="0" fillId="0" borderId="151" xfId="76" applyNumberFormat="1" applyFont="1" applyFill="1" applyBorder="1" applyAlignment="1">
      <alignment/>
      <protection/>
    </xf>
    <xf numFmtId="178" fontId="0" fillId="0" borderId="178" xfId="76" applyNumberFormat="1" applyFont="1" applyBorder="1">
      <alignment/>
      <protection/>
    </xf>
    <xf numFmtId="178" fontId="0" fillId="0" borderId="178" xfId="76" applyNumberFormat="1" applyFont="1" applyFill="1" applyBorder="1" applyAlignment="1">
      <alignment/>
      <protection/>
    </xf>
    <xf numFmtId="0" fontId="0" fillId="36" borderId="168" xfId="76" applyFont="1" applyFill="1" applyBorder="1">
      <alignment/>
      <protection/>
    </xf>
    <xf numFmtId="3" fontId="0" fillId="38" borderId="167" xfId="76" applyNumberFormat="1" applyFont="1" applyFill="1" applyBorder="1" applyProtection="1">
      <alignment/>
      <protection/>
    </xf>
    <xf numFmtId="38" fontId="0" fillId="38" borderId="194" xfId="60" applyFont="1" applyFill="1" applyBorder="1" applyAlignment="1">
      <alignment/>
    </xf>
    <xf numFmtId="0" fontId="0" fillId="38" borderId="182" xfId="76" applyFont="1" applyFill="1" applyBorder="1">
      <alignment/>
      <protection/>
    </xf>
    <xf numFmtId="3" fontId="0" fillId="38" borderId="184" xfId="76" applyNumberFormat="1" applyFont="1" applyFill="1" applyBorder="1" applyProtection="1">
      <alignment/>
      <protection/>
    </xf>
    <xf numFmtId="178" fontId="0" fillId="0" borderId="124" xfId="76" applyNumberFormat="1" applyFont="1" applyFill="1" applyBorder="1" applyAlignment="1">
      <alignment/>
      <protection/>
    </xf>
    <xf numFmtId="3" fontId="0" fillId="38" borderId="172" xfId="76" applyNumberFormat="1" applyFont="1" applyFill="1" applyBorder="1" applyProtection="1">
      <alignment/>
      <protection/>
    </xf>
    <xf numFmtId="38" fontId="0" fillId="0" borderId="158" xfId="60" applyFont="1" applyBorder="1" applyAlignment="1">
      <alignment/>
    </xf>
    <xf numFmtId="0" fontId="0" fillId="38" borderId="187" xfId="76" applyFont="1" applyFill="1" applyBorder="1">
      <alignment/>
      <protection/>
    </xf>
    <xf numFmtId="3" fontId="0" fillId="0" borderId="195" xfId="76" applyNumberFormat="1" applyFont="1" applyFill="1" applyBorder="1" applyAlignment="1">
      <alignment/>
      <protection/>
    </xf>
    <xf numFmtId="3" fontId="0" fillId="0" borderId="196" xfId="76" applyNumberFormat="1" applyFont="1" applyFill="1" applyBorder="1" applyAlignment="1">
      <alignment/>
      <protection/>
    </xf>
    <xf numFmtId="3" fontId="0" fillId="38" borderId="196" xfId="76" applyNumberFormat="1" applyFont="1" applyFill="1" applyBorder="1">
      <alignment/>
      <protection/>
    </xf>
    <xf numFmtId="38" fontId="0" fillId="38" borderId="192" xfId="60" applyFont="1" applyFill="1" applyBorder="1" applyAlignment="1">
      <alignment/>
    </xf>
    <xf numFmtId="3" fontId="0" fillId="0" borderId="157" xfId="76" applyNumberFormat="1" applyFont="1" applyFill="1" applyBorder="1" applyAlignment="1">
      <alignment/>
      <protection/>
    </xf>
    <xf numFmtId="38" fontId="0" fillId="38" borderId="158" xfId="60" applyFont="1" applyFill="1" applyBorder="1" applyAlignment="1">
      <alignment/>
    </xf>
    <xf numFmtId="3" fontId="0" fillId="0" borderId="182" xfId="76" applyNumberFormat="1" applyFont="1" applyFill="1" applyBorder="1" applyAlignment="1">
      <alignment/>
      <protection/>
    </xf>
    <xf numFmtId="178" fontId="0" fillId="0" borderId="197" xfId="53" applyNumberFormat="1" applyFont="1" applyBorder="1" applyAlignment="1">
      <alignment/>
    </xf>
    <xf numFmtId="178" fontId="0" fillId="0" borderId="198" xfId="76" applyNumberFormat="1" applyFont="1" applyFill="1" applyBorder="1" applyAlignment="1">
      <alignment/>
      <protection/>
    </xf>
    <xf numFmtId="178" fontId="0" fillId="0" borderId="199" xfId="76" applyNumberFormat="1" applyFont="1" applyFill="1" applyBorder="1" applyAlignment="1">
      <alignment/>
      <protection/>
    </xf>
    <xf numFmtId="178" fontId="0" fillId="0" borderId="197" xfId="76" applyNumberFormat="1" applyFont="1" applyFill="1" applyBorder="1" applyAlignment="1">
      <alignment/>
      <protection/>
    </xf>
    <xf numFmtId="178" fontId="0" fillId="0" borderId="200" xfId="53" applyNumberFormat="1" applyFont="1" applyBorder="1" applyAlignment="1">
      <alignment/>
    </xf>
    <xf numFmtId="38" fontId="0" fillId="36" borderId="124" xfId="60" applyFont="1" applyFill="1" applyBorder="1" applyAlignment="1">
      <alignment/>
    </xf>
    <xf numFmtId="3" fontId="0" fillId="0" borderId="30" xfId="76" applyNumberFormat="1" applyFont="1" applyFill="1" applyBorder="1" applyAlignment="1">
      <alignment/>
      <protection/>
    </xf>
    <xf numFmtId="3" fontId="0" fillId="0" borderId="31" xfId="76" applyNumberFormat="1" applyFont="1" applyFill="1" applyBorder="1" applyAlignment="1">
      <alignment/>
      <protection/>
    </xf>
    <xf numFmtId="3" fontId="0" fillId="0" borderId="124" xfId="76" applyNumberFormat="1" applyFont="1" applyFill="1" applyBorder="1" applyAlignment="1">
      <alignment/>
      <protection/>
    </xf>
    <xf numFmtId="38" fontId="0" fillId="0" borderId="201" xfId="60" applyFont="1" applyBorder="1" applyAlignment="1">
      <alignment/>
    </xf>
    <xf numFmtId="3" fontId="0" fillId="0" borderId="151" xfId="76" applyNumberFormat="1" applyFont="1" applyFill="1" applyBorder="1" applyAlignment="1">
      <alignment/>
      <protection/>
    </xf>
    <xf numFmtId="38" fontId="0" fillId="0" borderId="202" xfId="60" applyFont="1" applyBorder="1" applyAlignment="1">
      <alignment/>
    </xf>
    <xf numFmtId="178" fontId="0" fillId="0" borderId="0" xfId="53" applyNumberFormat="1" applyFont="1" applyAlignment="1">
      <alignment/>
    </xf>
    <xf numFmtId="38" fontId="0" fillId="0" borderId="203" xfId="60" applyFont="1" applyBorder="1" applyAlignment="1">
      <alignment/>
    </xf>
    <xf numFmtId="178" fontId="0" fillId="0" borderId="42" xfId="76" applyNumberFormat="1" applyFont="1" applyFill="1" applyBorder="1" applyAlignment="1">
      <alignment/>
      <protection/>
    </xf>
    <xf numFmtId="178" fontId="0" fillId="0" borderId="43" xfId="76" applyNumberFormat="1" applyFont="1" applyFill="1" applyBorder="1" applyAlignment="1">
      <alignment/>
      <protection/>
    </xf>
    <xf numFmtId="178" fontId="0" fillId="0" borderId="162" xfId="76" applyNumberFormat="1" applyFont="1" applyFill="1" applyBorder="1" applyAlignment="1">
      <alignment/>
      <protection/>
    </xf>
    <xf numFmtId="38" fontId="0" fillId="38" borderId="51" xfId="60" applyFont="1" applyFill="1" applyBorder="1" applyAlignment="1">
      <alignment horizontal="center"/>
    </xf>
    <xf numFmtId="38" fontId="0" fillId="0" borderId="190" xfId="60" applyFont="1" applyBorder="1" applyAlignment="1">
      <alignment horizontal="left"/>
    </xf>
    <xf numFmtId="38" fontId="0" fillId="0" borderId="204" xfId="60" applyFont="1" applyBorder="1" applyAlignment="1">
      <alignment/>
    </xf>
    <xf numFmtId="38" fontId="0" fillId="38" borderId="196" xfId="60" applyFont="1" applyFill="1" applyBorder="1" applyAlignment="1">
      <alignment horizontal="center"/>
    </xf>
    <xf numFmtId="38" fontId="0" fillId="0" borderId="205" xfId="60" applyFont="1" applyBorder="1" applyAlignment="1">
      <alignment horizontal="left"/>
    </xf>
    <xf numFmtId="3" fontId="0" fillId="0" borderId="206" xfId="76" applyNumberFormat="1" applyFont="1" applyFill="1" applyBorder="1" applyAlignment="1">
      <alignment/>
      <protection/>
    </xf>
    <xf numFmtId="38" fontId="0" fillId="0" borderId="207" xfId="60" applyFont="1" applyBorder="1" applyAlignment="1" applyProtection="1">
      <alignment/>
      <protection/>
    </xf>
    <xf numFmtId="3" fontId="0" fillId="0" borderId="207" xfId="76" applyNumberFormat="1" applyFont="1" applyFill="1" applyBorder="1" applyAlignment="1">
      <alignment/>
      <protection/>
    </xf>
    <xf numFmtId="3" fontId="0" fillId="0" borderId="207" xfId="60" applyNumberFormat="1" applyFont="1" applyBorder="1" applyAlignment="1" applyProtection="1">
      <alignment/>
      <protection/>
    </xf>
    <xf numFmtId="38" fontId="0" fillId="0" borderId="205" xfId="60" applyFont="1" applyBorder="1" applyAlignment="1" applyProtection="1">
      <alignment/>
      <protection/>
    </xf>
    <xf numFmtId="38" fontId="0" fillId="0" borderId="208" xfId="60" applyFont="1" applyBorder="1" applyAlignment="1">
      <alignment/>
    </xf>
    <xf numFmtId="178" fontId="0" fillId="38" borderId="31" xfId="53" applyNumberFormat="1" applyFont="1" applyFill="1" applyBorder="1" applyAlignment="1">
      <alignment horizontal="center"/>
    </xf>
    <xf numFmtId="178" fontId="0" fillId="0" borderId="124" xfId="53" applyNumberFormat="1" applyFont="1" applyBorder="1" applyAlignment="1">
      <alignment horizontal="left"/>
    </xf>
    <xf numFmtId="178" fontId="0" fillId="0" borderId="31" xfId="53" applyNumberFormat="1" applyFont="1" applyBorder="1" applyAlignment="1" applyProtection="1">
      <alignment/>
      <protection/>
    </xf>
    <xf numFmtId="178" fontId="0" fillId="0" borderId="124" xfId="53" applyNumberFormat="1" applyFont="1" applyBorder="1" applyAlignment="1" applyProtection="1">
      <alignment/>
      <protection/>
    </xf>
    <xf numFmtId="178" fontId="0" fillId="0" borderId="202" xfId="53" applyNumberFormat="1" applyFont="1" applyBorder="1" applyAlignment="1">
      <alignment/>
    </xf>
    <xf numFmtId="38" fontId="0" fillId="38" borderId="55" xfId="60" applyFont="1" applyFill="1" applyBorder="1" applyAlignment="1">
      <alignment horizontal="center"/>
    </xf>
    <xf numFmtId="38" fontId="0" fillId="0" borderId="151" xfId="60" applyFont="1" applyBorder="1" applyAlignment="1">
      <alignment horizontal="left"/>
    </xf>
    <xf numFmtId="38" fontId="0" fillId="0" borderId="119" xfId="60" applyFont="1" applyBorder="1" applyAlignment="1" applyProtection="1">
      <alignment/>
      <protection/>
    </xf>
    <xf numFmtId="38" fontId="0" fillId="0" borderId="152" xfId="60" applyFont="1" applyBorder="1" applyAlignment="1">
      <alignment/>
    </xf>
    <xf numFmtId="38" fontId="0" fillId="0" borderId="209" xfId="60" applyFont="1" applyBorder="1" applyAlignment="1">
      <alignment/>
    </xf>
    <xf numFmtId="10" fontId="0" fillId="38" borderId="31" xfId="53" applyNumberFormat="1" applyFont="1" applyFill="1" applyBorder="1" applyAlignment="1">
      <alignment horizontal="center"/>
    </xf>
    <xf numFmtId="10" fontId="0" fillId="0" borderId="124" xfId="53" applyNumberFormat="1" applyFont="1" applyBorder="1" applyAlignment="1">
      <alignment horizontal="left"/>
    </xf>
    <xf numFmtId="38" fontId="0" fillId="0" borderId="101" xfId="60" applyFont="1" applyBorder="1" applyAlignment="1">
      <alignment horizontal="left"/>
    </xf>
    <xf numFmtId="38" fontId="0" fillId="0" borderId="210" xfId="60" applyFont="1" applyBorder="1" applyAlignment="1">
      <alignment horizontal="left"/>
    </xf>
    <xf numFmtId="3" fontId="0" fillId="0" borderId="205" xfId="76" applyNumberFormat="1" applyFont="1" applyFill="1" applyBorder="1" applyAlignment="1">
      <alignment/>
      <protection/>
    </xf>
    <xf numFmtId="38" fontId="0" fillId="0" borderId="211" xfId="60" applyFont="1" applyBorder="1" applyAlignment="1">
      <alignment/>
    </xf>
    <xf numFmtId="178" fontId="0" fillId="38" borderId="199" xfId="53" applyNumberFormat="1" applyFont="1" applyFill="1" applyBorder="1" applyAlignment="1">
      <alignment horizontal="center"/>
    </xf>
    <xf numFmtId="178" fontId="0" fillId="0" borderId="128" xfId="53" applyNumberFormat="1" applyFont="1" applyBorder="1" applyAlignment="1">
      <alignment horizontal="left"/>
    </xf>
    <xf numFmtId="178" fontId="0" fillId="0" borderId="199" xfId="53" applyNumberFormat="1" applyFont="1" applyBorder="1" applyAlignment="1" applyProtection="1">
      <alignment/>
      <protection/>
    </xf>
    <xf numFmtId="38" fontId="0" fillId="0" borderId="166" xfId="60" applyFont="1" applyBorder="1" applyAlignment="1" applyProtection="1">
      <alignment/>
      <protection/>
    </xf>
    <xf numFmtId="38" fontId="0" fillId="0" borderId="194" xfId="60" applyFont="1" applyBorder="1" applyAlignment="1">
      <alignment/>
    </xf>
    <xf numFmtId="3" fontId="0" fillId="0" borderId="158" xfId="76" applyNumberFormat="1" applyFont="1" applyBorder="1" applyAlignment="1">
      <alignment/>
      <protection/>
    </xf>
    <xf numFmtId="3" fontId="0" fillId="0" borderId="203" xfId="76" applyNumberFormat="1" applyFont="1" applyBorder="1" applyAlignment="1">
      <alignment/>
      <protection/>
    </xf>
    <xf numFmtId="178" fontId="0" fillId="0" borderId="197" xfId="53" applyNumberFormat="1" applyFont="1" applyBorder="1" applyAlignment="1">
      <alignment horizontal="left"/>
    </xf>
    <xf numFmtId="178" fontId="0" fillId="0" borderId="197" xfId="53" applyNumberFormat="1" applyFont="1" applyBorder="1" applyAlignment="1" applyProtection="1">
      <alignment/>
      <protection/>
    </xf>
    <xf numFmtId="0" fontId="0" fillId="38" borderId="196" xfId="76" applyFont="1" applyFill="1" applyBorder="1" applyAlignment="1">
      <alignment horizontal="center"/>
      <protection/>
    </xf>
    <xf numFmtId="0" fontId="0" fillId="0" borderId="187" xfId="76" applyFont="1" applyBorder="1" applyAlignment="1">
      <alignment horizontal="left"/>
      <protection/>
    </xf>
    <xf numFmtId="37" fontId="0" fillId="0" borderId="195" xfId="76" applyNumberFormat="1" applyFont="1" applyBorder="1" applyProtection="1">
      <alignment/>
      <protection/>
    </xf>
    <xf numFmtId="37" fontId="0" fillId="0" borderId="196" xfId="76" applyNumberFormat="1" applyFont="1" applyBorder="1" applyProtection="1">
      <alignment/>
      <protection/>
    </xf>
    <xf numFmtId="37" fontId="0" fillId="0" borderId="187" xfId="76" applyNumberFormat="1" applyFont="1" applyBorder="1" applyProtection="1">
      <alignment/>
      <protection/>
    </xf>
    <xf numFmtId="0" fontId="0" fillId="0" borderId="205" xfId="76" applyFont="1" applyBorder="1" applyAlignment="1">
      <alignment horizontal="left"/>
      <protection/>
    </xf>
    <xf numFmtId="37" fontId="0" fillId="0" borderId="207" xfId="76" applyNumberFormat="1" applyFont="1" applyBorder="1" applyProtection="1">
      <alignment/>
      <protection/>
    </xf>
    <xf numFmtId="3" fontId="0" fillId="0" borderId="207" xfId="76" applyNumberFormat="1" applyFont="1" applyBorder="1" applyProtection="1">
      <alignment/>
      <protection/>
    </xf>
    <xf numFmtId="37" fontId="0" fillId="0" borderId="205" xfId="76" applyNumberFormat="1" applyFont="1" applyBorder="1" applyProtection="1">
      <alignment/>
      <protection/>
    </xf>
    <xf numFmtId="178" fontId="0" fillId="38" borderId="31" xfId="76" applyNumberFormat="1" applyFont="1" applyFill="1" applyBorder="1" applyAlignment="1">
      <alignment horizontal="center"/>
      <protection/>
    </xf>
    <xf numFmtId="178" fontId="0" fillId="0" borderId="99" xfId="76" applyNumberFormat="1" applyFont="1" applyBorder="1" applyAlignment="1">
      <alignment horizontal="left"/>
      <protection/>
    </xf>
    <xf numFmtId="178" fontId="0" fillId="0" borderId="31" xfId="76" applyNumberFormat="1" applyFont="1" applyBorder="1" applyProtection="1">
      <alignment/>
      <protection/>
    </xf>
    <xf numFmtId="178" fontId="0" fillId="0" borderId="155" xfId="76" applyNumberFormat="1" applyFont="1" applyBorder="1" applyProtection="1">
      <alignment/>
      <protection/>
    </xf>
    <xf numFmtId="0" fontId="0" fillId="38" borderId="55" xfId="76" applyFont="1" applyFill="1" applyBorder="1" applyAlignment="1">
      <alignment horizontal="center"/>
      <protection/>
    </xf>
    <xf numFmtId="0" fontId="0" fillId="0" borderId="151" xfId="76" applyFont="1" applyBorder="1" applyAlignment="1">
      <alignment horizontal="left"/>
      <protection/>
    </xf>
    <xf numFmtId="37" fontId="0" fillId="0" borderId="119" xfId="76" applyNumberFormat="1" applyFont="1" applyBorder="1" applyProtection="1">
      <alignment/>
      <protection/>
    </xf>
    <xf numFmtId="37" fontId="0" fillId="0" borderId="55" xfId="76" applyNumberFormat="1" applyFont="1" applyBorder="1" applyProtection="1">
      <alignment/>
      <protection/>
    </xf>
    <xf numFmtId="3" fontId="0" fillId="0" borderId="207" xfId="76" applyNumberFormat="1" applyFont="1" applyBorder="1">
      <alignment/>
      <protection/>
    </xf>
    <xf numFmtId="178" fontId="0" fillId="0" borderId="124" xfId="76" applyNumberFormat="1" applyFont="1" applyBorder="1" applyAlignment="1">
      <alignment horizontal="left"/>
      <protection/>
    </xf>
    <xf numFmtId="178" fontId="0" fillId="0" borderId="31" xfId="76" applyNumberFormat="1" applyFont="1" applyBorder="1">
      <alignment/>
      <protection/>
    </xf>
    <xf numFmtId="178" fontId="0" fillId="0" borderId="159" xfId="76" applyNumberFormat="1" applyFont="1" applyBorder="1" applyProtection="1">
      <alignment/>
      <protection/>
    </xf>
    <xf numFmtId="3" fontId="0" fillId="0" borderId="212" xfId="76" applyNumberFormat="1" applyFont="1" applyFill="1" applyBorder="1" applyAlignment="1">
      <alignment/>
      <protection/>
    </xf>
    <xf numFmtId="3" fontId="0" fillId="0" borderId="213" xfId="76" applyNumberFormat="1" applyFont="1" applyFill="1" applyBorder="1" applyAlignment="1">
      <alignment/>
      <protection/>
    </xf>
    <xf numFmtId="178" fontId="0" fillId="38" borderId="196" xfId="76" applyNumberFormat="1" applyFont="1" applyFill="1" applyBorder="1" applyAlignment="1">
      <alignment horizontal="center"/>
      <protection/>
    </xf>
    <xf numFmtId="178" fontId="0" fillId="0" borderId="187" xfId="76" applyNumberFormat="1" applyFont="1" applyBorder="1" applyAlignment="1">
      <alignment horizontal="left"/>
      <protection/>
    </xf>
    <xf numFmtId="178" fontId="0" fillId="0" borderId="195" xfId="76" applyNumberFormat="1" applyFont="1" applyFill="1" applyBorder="1" applyAlignment="1">
      <alignment/>
      <protection/>
    </xf>
    <xf numFmtId="178" fontId="0" fillId="0" borderId="196" xfId="76" applyNumberFormat="1" applyFont="1" applyBorder="1">
      <alignment/>
      <protection/>
    </xf>
    <xf numFmtId="178" fontId="0" fillId="0" borderId="187" xfId="76" applyNumberFormat="1" applyFont="1" applyBorder="1">
      <alignment/>
      <protection/>
    </xf>
    <xf numFmtId="178" fontId="0" fillId="0" borderId="202" xfId="76" applyNumberFormat="1" applyFont="1" applyBorder="1" applyProtection="1">
      <alignment/>
      <protection/>
    </xf>
    <xf numFmtId="0" fontId="0" fillId="38" borderId="51" xfId="76" applyFont="1" applyFill="1" applyBorder="1" applyAlignment="1">
      <alignment horizontal="center"/>
      <protection/>
    </xf>
    <xf numFmtId="0" fontId="0" fillId="0" borderId="190" xfId="76" applyFont="1" applyBorder="1" applyAlignment="1">
      <alignment horizontal="left"/>
      <protection/>
    </xf>
    <xf numFmtId="3" fontId="0" fillId="0" borderId="191" xfId="76" applyNumberFormat="1" applyFont="1" applyBorder="1">
      <alignment/>
      <protection/>
    </xf>
    <xf numFmtId="178" fontId="0" fillId="38" borderId="196" xfId="53" applyNumberFormat="1" applyFont="1" applyFill="1" applyBorder="1" applyAlignment="1">
      <alignment horizontal="center"/>
    </xf>
    <xf numFmtId="178" fontId="0" fillId="0" borderId="31" xfId="53" applyNumberFormat="1" applyFont="1" applyBorder="1" applyAlignment="1">
      <alignment/>
    </xf>
    <xf numFmtId="0" fontId="0" fillId="0" borderId="157" xfId="76" applyFont="1" applyBorder="1" applyAlignment="1">
      <alignment horizontal="left"/>
      <protection/>
    </xf>
    <xf numFmtId="3" fontId="0" fillId="0" borderId="119" xfId="76" applyNumberFormat="1" applyFont="1" applyBorder="1">
      <alignment/>
      <protection/>
    </xf>
    <xf numFmtId="0" fontId="0" fillId="0" borderId="210" xfId="76" applyFont="1" applyBorder="1" applyAlignment="1">
      <alignment horizontal="left"/>
      <protection/>
    </xf>
    <xf numFmtId="178" fontId="0" fillId="0" borderId="154" xfId="53" applyNumberFormat="1" applyFont="1" applyBorder="1" applyAlignment="1">
      <alignment horizontal="left"/>
    </xf>
    <xf numFmtId="178" fontId="0" fillId="0" borderId="214" xfId="76" applyNumberFormat="1" applyFont="1" applyFill="1" applyBorder="1" applyAlignment="1">
      <alignment/>
      <protection/>
    </xf>
    <xf numFmtId="3" fontId="0" fillId="0" borderId="139" xfId="76" applyNumberFormat="1" applyFont="1" applyBorder="1">
      <alignment/>
      <protection/>
    </xf>
    <xf numFmtId="3" fontId="0" fillId="0" borderId="215" xfId="76" applyNumberFormat="1" applyFont="1" applyBorder="1">
      <alignment/>
      <protection/>
    </xf>
    <xf numFmtId="178" fontId="0" fillId="38" borderId="199" xfId="76" applyNumberFormat="1" applyFont="1" applyFill="1" applyBorder="1" applyAlignment="1">
      <alignment horizontal="center"/>
      <protection/>
    </xf>
    <xf numFmtId="178" fontId="0" fillId="0" borderId="178" xfId="76" applyNumberFormat="1" applyFont="1" applyBorder="1" applyAlignment="1">
      <alignment horizontal="left"/>
      <protection/>
    </xf>
    <xf numFmtId="178" fontId="0" fillId="0" borderId="216" xfId="76" applyNumberFormat="1" applyFont="1" applyFill="1" applyBorder="1" applyAlignment="1">
      <alignment/>
      <protection/>
    </xf>
    <xf numFmtId="178" fontId="0" fillId="0" borderId="200" xfId="76" applyNumberFormat="1" applyFont="1" applyBorder="1">
      <alignment/>
      <protection/>
    </xf>
    <xf numFmtId="38" fontId="0" fillId="0" borderId="187" xfId="60" applyFont="1" applyBorder="1" applyAlignment="1">
      <alignment horizontal="left"/>
    </xf>
    <xf numFmtId="3" fontId="0" fillId="0" borderId="217" xfId="76" applyNumberFormat="1" applyFont="1" applyFill="1" applyBorder="1" applyAlignment="1">
      <alignment/>
      <protection/>
    </xf>
    <xf numFmtId="37" fontId="0" fillId="0" borderId="218" xfId="76" applyNumberFormat="1" applyFont="1" applyBorder="1" applyProtection="1">
      <alignment/>
      <protection/>
    </xf>
    <xf numFmtId="37" fontId="0" fillId="0" borderId="219" xfId="76" applyNumberFormat="1" applyFont="1" applyBorder="1" applyProtection="1">
      <alignment/>
      <protection/>
    </xf>
    <xf numFmtId="3" fontId="0" fillId="0" borderId="220" xfId="76" applyNumberFormat="1" applyFont="1" applyFill="1" applyBorder="1" applyAlignment="1">
      <alignment/>
      <protection/>
    </xf>
    <xf numFmtId="178" fontId="0" fillId="38" borderId="43" xfId="53" applyNumberFormat="1" applyFont="1" applyFill="1" applyBorder="1" applyAlignment="1">
      <alignment horizontal="center"/>
    </xf>
    <xf numFmtId="178" fontId="0" fillId="0" borderId="162" xfId="53" applyNumberFormat="1" applyFont="1" applyBorder="1" applyAlignment="1">
      <alignment horizontal="left"/>
    </xf>
    <xf numFmtId="178" fontId="0" fillId="0" borderId="43" xfId="53" applyNumberFormat="1" applyFont="1" applyBorder="1" applyAlignment="1" applyProtection="1">
      <alignment/>
      <protection/>
    </xf>
    <xf numFmtId="178" fontId="0" fillId="0" borderId="162" xfId="53" applyNumberFormat="1" applyFont="1" applyBorder="1" applyAlignment="1" applyProtection="1">
      <alignment/>
      <protection/>
    </xf>
    <xf numFmtId="3" fontId="0" fillId="0" borderId="221" xfId="76" applyNumberFormat="1" applyFont="1" applyFill="1" applyBorder="1" applyAlignment="1">
      <alignment/>
      <protection/>
    </xf>
    <xf numFmtId="3" fontId="0" fillId="0" borderId="222" xfId="76" applyNumberFormat="1" applyFont="1" applyFill="1" applyBorder="1" applyAlignment="1">
      <alignment/>
      <protection/>
    </xf>
    <xf numFmtId="3" fontId="0" fillId="0" borderId="190" xfId="76" applyNumberFormat="1" applyFont="1" applyFill="1" applyBorder="1" applyAlignment="1">
      <alignment/>
      <protection/>
    </xf>
    <xf numFmtId="38" fontId="0" fillId="0" borderId="223" xfId="60" applyFont="1" applyBorder="1" applyAlignment="1">
      <alignment/>
    </xf>
    <xf numFmtId="178" fontId="0" fillId="0" borderId="224" xfId="53" applyNumberFormat="1" applyFont="1" applyBorder="1" applyAlignment="1">
      <alignment/>
    </xf>
    <xf numFmtId="3" fontId="0" fillId="0" borderId="168" xfId="76" applyNumberFormat="1" applyFont="1" applyFill="1" applyBorder="1" applyAlignment="1">
      <alignment/>
      <protection/>
    </xf>
    <xf numFmtId="3" fontId="0" fillId="0" borderId="187" xfId="76" applyNumberFormat="1" applyFont="1" applyFill="1" applyBorder="1" applyAlignment="1">
      <alignment/>
      <protection/>
    </xf>
    <xf numFmtId="3" fontId="0" fillId="0" borderId="225" xfId="0" applyNumberFormat="1" applyFont="1" applyBorder="1" applyAlignment="1">
      <alignment vertical="center"/>
    </xf>
    <xf numFmtId="3" fontId="0" fillId="0" borderId="226" xfId="0" applyNumberFormat="1" applyFont="1" applyBorder="1" applyAlignment="1">
      <alignment vertical="center"/>
    </xf>
    <xf numFmtId="38" fontId="0" fillId="0" borderId="227" xfId="60" applyFont="1" applyBorder="1" applyAlignment="1" applyProtection="1">
      <alignment/>
      <protection/>
    </xf>
    <xf numFmtId="38" fontId="0" fillId="0" borderId="228" xfId="60" applyFont="1" applyBorder="1" applyAlignment="1" applyProtection="1">
      <alignment/>
      <protection/>
    </xf>
    <xf numFmtId="38" fontId="0" fillId="0" borderId="229" xfId="60" applyFont="1" applyBorder="1" applyAlignment="1" applyProtection="1">
      <alignment/>
      <protection/>
    </xf>
    <xf numFmtId="178" fontId="0" fillId="0" borderId="230" xfId="76" applyNumberFormat="1" applyFont="1" applyFill="1" applyBorder="1" applyAlignment="1">
      <alignment/>
      <protection/>
    </xf>
    <xf numFmtId="178" fontId="0" fillId="0" borderId="159" xfId="76" applyNumberFormat="1" applyFont="1" applyFill="1" applyBorder="1" applyAlignment="1">
      <alignment/>
      <protection/>
    </xf>
    <xf numFmtId="38" fontId="0" fillId="0" borderId="231" xfId="60" applyFont="1" applyBorder="1" applyAlignment="1" applyProtection="1">
      <alignment/>
      <protection/>
    </xf>
    <xf numFmtId="38" fontId="0" fillId="0" borderId="218" xfId="60" applyFont="1" applyBorder="1" applyAlignment="1" applyProtection="1">
      <alignment/>
      <protection/>
    </xf>
    <xf numFmtId="38" fontId="0" fillId="0" borderId="219" xfId="60" applyFont="1" applyBorder="1" applyAlignment="1" applyProtection="1">
      <alignment/>
      <protection/>
    </xf>
    <xf numFmtId="38" fontId="0" fillId="0" borderId="232" xfId="60" applyFont="1" applyBorder="1" applyAlignment="1" applyProtection="1">
      <alignment/>
      <protection/>
    </xf>
    <xf numFmtId="38" fontId="0" fillId="0" borderId="233" xfId="60" applyFont="1" applyBorder="1" applyAlignment="1" applyProtection="1">
      <alignment/>
      <protection/>
    </xf>
    <xf numFmtId="38" fontId="0" fillId="0" borderId="234" xfId="60" applyFont="1" applyBorder="1" applyAlignment="1" applyProtection="1">
      <alignment/>
      <protection/>
    </xf>
    <xf numFmtId="3" fontId="0" fillId="0" borderId="235" xfId="76" applyNumberFormat="1" applyFont="1" applyFill="1" applyBorder="1" applyAlignment="1">
      <alignment/>
      <protection/>
    </xf>
    <xf numFmtId="178" fontId="0" fillId="0" borderId="236" xfId="76" applyNumberFormat="1" applyFont="1" applyFill="1" applyBorder="1" applyAlignment="1">
      <alignment/>
      <protection/>
    </xf>
    <xf numFmtId="38" fontId="0" fillId="0" borderId="237" xfId="60" applyFont="1" applyBorder="1" applyAlignment="1" applyProtection="1">
      <alignment/>
      <protection/>
    </xf>
    <xf numFmtId="38" fontId="0" fillId="0" borderId="225" xfId="60" applyFont="1" applyBorder="1" applyAlignment="1" applyProtection="1">
      <alignment/>
      <protection/>
    </xf>
    <xf numFmtId="38" fontId="0" fillId="0" borderId="226" xfId="60" applyFont="1" applyBorder="1" applyAlignment="1" applyProtection="1">
      <alignment/>
      <protection/>
    </xf>
    <xf numFmtId="38" fontId="0" fillId="0" borderId="238" xfId="60" applyFont="1" applyBorder="1" applyAlignment="1" applyProtection="1">
      <alignment/>
      <protection/>
    </xf>
    <xf numFmtId="178" fontId="0" fillId="0" borderId="137" xfId="76" applyNumberFormat="1" applyFont="1" applyFill="1" applyBorder="1" applyAlignment="1">
      <alignment/>
      <protection/>
    </xf>
    <xf numFmtId="3" fontId="0" fillId="0" borderId="16" xfId="76" applyNumberFormat="1" applyFont="1" applyFill="1" applyBorder="1" applyAlignment="1">
      <alignment/>
      <protection/>
    </xf>
    <xf numFmtId="3" fontId="0" fillId="0" borderId="239" xfId="76" applyNumberFormat="1" applyFont="1" applyFill="1" applyBorder="1" applyAlignment="1">
      <alignment/>
      <protection/>
    </xf>
    <xf numFmtId="178" fontId="0" fillId="0" borderId="240" xfId="76" applyNumberFormat="1" applyFont="1" applyFill="1" applyBorder="1" applyAlignment="1">
      <alignment/>
      <protection/>
    </xf>
    <xf numFmtId="37" fontId="0" fillId="0" borderId="237" xfId="76" applyNumberFormat="1" applyFont="1" applyBorder="1" applyProtection="1">
      <alignment/>
      <protection/>
    </xf>
    <xf numFmtId="37" fontId="0" fillId="0" borderId="225" xfId="76" applyNumberFormat="1" applyFont="1" applyBorder="1" applyProtection="1">
      <alignment/>
      <protection/>
    </xf>
    <xf numFmtId="37" fontId="0" fillId="0" borderId="226" xfId="76" applyNumberFormat="1" applyFont="1" applyBorder="1" applyProtection="1">
      <alignment/>
      <protection/>
    </xf>
    <xf numFmtId="37" fontId="0" fillId="0" borderId="227" xfId="76" applyNumberFormat="1" applyFont="1" applyBorder="1" applyProtection="1">
      <alignment/>
      <protection/>
    </xf>
    <xf numFmtId="37" fontId="0" fillId="0" borderId="228" xfId="76" applyNumberFormat="1" applyFont="1" applyBorder="1" applyProtection="1">
      <alignment/>
      <protection/>
    </xf>
    <xf numFmtId="37" fontId="0" fillId="0" borderId="229" xfId="76" applyNumberFormat="1" applyFont="1" applyBorder="1" applyProtection="1">
      <alignment/>
      <protection/>
    </xf>
    <xf numFmtId="178" fontId="0" fillId="0" borderId="241" xfId="76" applyNumberFormat="1" applyFont="1" applyFill="1" applyBorder="1" applyAlignment="1">
      <alignment/>
      <protection/>
    </xf>
    <xf numFmtId="37" fontId="0" fillId="0" borderId="231" xfId="76" applyNumberFormat="1" applyFont="1" applyBorder="1" applyProtection="1">
      <alignment/>
      <protection/>
    </xf>
    <xf numFmtId="178" fontId="0" fillId="0" borderId="99" xfId="76" applyNumberFormat="1" applyFont="1" applyBorder="1">
      <alignment/>
      <protection/>
    </xf>
    <xf numFmtId="3" fontId="0" fillId="0" borderId="139" xfId="76" applyNumberFormat="1" applyFont="1" applyFill="1" applyBorder="1" applyAlignment="1">
      <alignment/>
      <protection/>
    </xf>
    <xf numFmtId="178" fontId="0" fillId="0" borderId="242" xfId="76" applyNumberFormat="1" applyFont="1" applyFill="1" applyBorder="1" applyAlignment="1">
      <alignment/>
      <protection/>
    </xf>
    <xf numFmtId="3" fontId="0" fillId="0" borderId="237" xfId="76" applyNumberFormat="1" applyFont="1" applyBorder="1">
      <alignment/>
      <protection/>
    </xf>
    <xf numFmtId="3" fontId="0" fillId="0" borderId="225" xfId="76" applyNumberFormat="1" applyFont="1" applyBorder="1">
      <alignment/>
      <protection/>
    </xf>
    <xf numFmtId="3" fontId="0" fillId="0" borderId="226" xfId="76" applyNumberFormat="1" applyFont="1" applyBorder="1">
      <alignment/>
      <protection/>
    </xf>
    <xf numFmtId="3" fontId="0" fillId="0" borderId="227" xfId="76" applyNumberFormat="1" applyFont="1" applyBorder="1">
      <alignment/>
      <protection/>
    </xf>
    <xf numFmtId="3" fontId="0" fillId="0" borderId="228" xfId="76" applyNumberFormat="1" applyFont="1" applyBorder="1">
      <alignment/>
      <protection/>
    </xf>
    <xf numFmtId="3" fontId="0" fillId="0" borderId="229" xfId="76" applyNumberFormat="1" applyFont="1" applyBorder="1">
      <alignment/>
      <protection/>
    </xf>
    <xf numFmtId="38" fontId="0" fillId="0" borderId="243" xfId="60" applyFont="1" applyBorder="1" applyAlignment="1">
      <alignment/>
    </xf>
    <xf numFmtId="3" fontId="0" fillId="0" borderId="244" xfId="76" applyNumberFormat="1" applyFont="1" applyBorder="1">
      <alignment/>
      <protection/>
    </xf>
    <xf numFmtId="3" fontId="0" fillId="0" borderId="218" xfId="76" applyNumberFormat="1" applyFont="1" applyBorder="1">
      <alignment/>
      <protection/>
    </xf>
    <xf numFmtId="3" fontId="0" fillId="0" borderId="219" xfId="76" applyNumberFormat="1" applyFont="1" applyBorder="1">
      <alignment/>
      <protection/>
    </xf>
    <xf numFmtId="3" fontId="0" fillId="0" borderId="245" xfId="76" applyNumberFormat="1" applyFont="1" applyBorder="1">
      <alignment/>
      <protection/>
    </xf>
    <xf numFmtId="3" fontId="0" fillId="0" borderId="246" xfId="76" applyNumberFormat="1" applyFont="1" applyBorder="1">
      <alignment/>
      <protection/>
    </xf>
    <xf numFmtId="3" fontId="0" fillId="0" borderId="247" xfId="76" applyNumberFormat="1" applyFont="1" applyBorder="1">
      <alignment/>
      <protection/>
    </xf>
    <xf numFmtId="178" fontId="0" fillId="0" borderId="248" xfId="76" applyNumberFormat="1" applyFont="1" applyFill="1" applyBorder="1" applyAlignment="1">
      <alignment/>
      <protection/>
    </xf>
    <xf numFmtId="3" fontId="0" fillId="0" borderId="231" xfId="76" applyNumberFormat="1" applyFont="1" applyBorder="1">
      <alignment/>
      <protection/>
    </xf>
    <xf numFmtId="3" fontId="0" fillId="0" borderId="0" xfId="76" applyNumberFormat="1" applyFont="1" applyBorder="1">
      <alignment/>
      <protection/>
    </xf>
    <xf numFmtId="3" fontId="0" fillId="0" borderId="196" xfId="76" applyNumberFormat="1" applyFont="1" applyBorder="1">
      <alignment/>
      <protection/>
    </xf>
    <xf numFmtId="3" fontId="0" fillId="0" borderId="187" xfId="76" applyNumberFormat="1" applyFont="1" applyBorder="1">
      <alignment/>
      <protection/>
    </xf>
    <xf numFmtId="3" fontId="0" fillId="0" borderId="231" xfId="76" applyNumberFormat="1" applyFont="1" applyFill="1" applyBorder="1" applyAlignment="1">
      <alignment/>
      <protection/>
    </xf>
    <xf numFmtId="3" fontId="0" fillId="0" borderId="218" xfId="76" applyNumberFormat="1" applyFont="1" applyFill="1" applyBorder="1" applyAlignment="1">
      <alignment/>
      <protection/>
    </xf>
    <xf numFmtId="3" fontId="0" fillId="0" borderId="219" xfId="76" applyNumberFormat="1" applyFont="1" applyFill="1" applyBorder="1" applyAlignment="1">
      <alignment/>
      <protection/>
    </xf>
    <xf numFmtId="3" fontId="0" fillId="0" borderId="0" xfId="76" applyNumberFormat="1" applyFont="1" applyFill="1" applyBorder="1" applyAlignment="1">
      <alignment/>
      <protection/>
    </xf>
    <xf numFmtId="3" fontId="0" fillId="0" borderId="222" xfId="76" applyNumberFormat="1" applyFont="1" applyBorder="1">
      <alignment/>
      <protection/>
    </xf>
    <xf numFmtId="3" fontId="0" fillId="0" borderId="172" xfId="76" applyNumberFormat="1" applyFont="1" applyBorder="1">
      <alignment/>
      <protection/>
    </xf>
    <xf numFmtId="3" fontId="0" fillId="0" borderId="157" xfId="76" applyNumberFormat="1" applyFont="1" applyBorder="1">
      <alignment/>
      <protection/>
    </xf>
    <xf numFmtId="3" fontId="0" fillId="0" borderId="101" xfId="76" applyNumberFormat="1" applyFont="1" applyBorder="1">
      <alignment/>
      <protection/>
    </xf>
    <xf numFmtId="3" fontId="0" fillId="0" borderId="55" xfId="76" applyNumberFormat="1" applyFont="1" applyBorder="1">
      <alignment/>
      <protection/>
    </xf>
    <xf numFmtId="3" fontId="0" fillId="0" borderId="151" xfId="76" applyNumberFormat="1" applyFont="1" applyBorder="1">
      <alignment/>
      <protection/>
    </xf>
    <xf numFmtId="38" fontId="0" fillId="0" borderId="249" xfId="60" applyFont="1" applyBorder="1" applyAlignment="1" applyProtection="1">
      <alignment/>
      <protection/>
    </xf>
    <xf numFmtId="38" fontId="0" fillId="0" borderId="250" xfId="60" applyFont="1" applyBorder="1" applyAlignment="1" applyProtection="1">
      <alignment/>
      <protection/>
    </xf>
    <xf numFmtId="3" fontId="0" fillId="0" borderId="251" xfId="76" applyNumberFormat="1" applyFont="1" applyFill="1" applyBorder="1" applyAlignment="1">
      <alignment/>
      <protection/>
    </xf>
    <xf numFmtId="3" fontId="0" fillId="0" borderId="252" xfId="76" applyNumberFormat="1" applyFont="1" applyFill="1" applyBorder="1" applyAlignment="1">
      <alignment/>
      <protection/>
    </xf>
    <xf numFmtId="3" fontId="0" fillId="0" borderId="253" xfId="76" applyNumberFormat="1" applyFont="1" applyFill="1" applyBorder="1" applyAlignment="1">
      <alignment/>
      <protection/>
    </xf>
    <xf numFmtId="178" fontId="0" fillId="0" borderId="254" xfId="76" applyNumberFormat="1" applyFont="1" applyFill="1" applyBorder="1" applyAlignment="1">
      <alignment/>
      <protection/>
    </xf>
    <xf numFmtId="178" fontId="0" fillId="0" borderId="241" xfId="53" applyNumberFormat="1" applyFont="1" applyFill="1" applyBorder="1" applyAlignment="1">
      <alignment/>
    </xf>
    <xf numFmtId="178" fontId="0" fillId="0" borderId="31" xfId="53" applyNumberFormat="1" applyFont="1" applyFill="1" applyBorder="1" applyAlignment="1">
      <alignment/>
    </xf>
    <xf numFmtId="178" fontId="0" fillId="0" borderId="124" xfId="53" applyNumberFormat="1" applyFont="1" applyFill="1" applyBorder="1" applyAlignment="1">
      <alignment/>
    </xf>
    <xf numFmtId="38" fontId="0" fillId="0" borderId="50" xfId="60" applyFont="1" applyBorder="1" applyAlignment="1" applyProtection="1">
      <alignment/>
      <protection/>
    </xf>
    <xf numFmtId="0" fontId="19" fillId="37" borderId="91" xfId="75" applyFont="1" applyFill="1" applyBorder="1" applyAlignment="1">
      <alignment horizontal="center"/>
      <protection/>
    </xf>
    <xf numFmtId="38" fontId="18" fillId="0" borderId="204" xfId="60" applyFont="1" applyBorder="1" applyAlignment="1">
      <alignment/>
    </xf>
    <xf numFmtId="38" fontId="18" fillId="0" borderId="255" xfId="60" applyFont="1" applyBorder="1" applyAlignment="1">
      <alignment/>
    </xf>
    <xf numFmtId="38" fontId="18" fillId="0" borderId="152" xfId="60" applyFont="1" applyBorder="1" applyAlignment="1">
      <alignment/>
    </xf>
    <xf numFmtId="38" fontId="18" fillId="38" borderId="256" xfId="60" applyFont="1" applyFill="1" applyBorder="1" applyAlignment="1">
      <alignment/>
    </xf>
    <xf numFmtId="38" fontId="18" fillId="0" borderId="163" xfId="60" applyFont="1" applyBorder="1" applyAlignment="1">
      <alignment/>
    </xf>
    <xf numFmtId="3" fontId="0" fillId="0" borderId="168" xfId="60" applyNumberFormat="1" applyFont="1" applyBorder="1" applyAlignment="1" applyProtection="1">
      <alignment/>
      <protection/>
    </xf>
    <xf numFmtId="3" fontId="0" fillId="0" borderId="157" xfId="60" applyNumberFormat="1" applyFont="1" applyBorder="1" applyAlignment="1" applyProtection="1">
      <alignment/>
      <protection/>
    </xf>
    <xf numFmtId="3" fontId="0" fillId="0" borderId="182" xfId="60" applyNumberFormat="1" applyFont="1" applyBorder="1" applyAlignment="1" applyProtection="1">
      <alignment/>
      <protection/>
    </xf>
    <xf numFmtId="3" fontId="0" fillId="0" borderId="151" xfId="60" applyNumberFormat="1" applyFont="1" applyBorder="1" applyAlignment="1" applyProtection="1">
      <alignment/>
      <protection/>
    </xf>
    <xf numFmtId="3" fontId="0" fillId="0" borderId="190" xfId="76" applyNumberFormat="1" applyFont="1" applyBorder="1" applyProtection="1">
      <alignment/>
      <protection/>
    </xf>
    <xf numFmtId="3" fontId="0" fillId="0" borderId="157" xfId="76" applyNumberFormat="1" applyFont="1" applyBorder="1" applyProtection="1">
      <alignment/>
      <protection/>
    </xf>
    <xf numFmtId="0" fontId="0" fillId="0" borderId="119" xfId="76" applyFont="1" applyFill="1" applyBorder="1" applyAlignment="1">
      <alignment/>
      <protection/>
    </xf>
    <xf numFmtId="0" fontId="0" fillId="0" borderId="55" xfId="76" applyFont="1" applyFill="1" applyBorder="1" applyAlignment="1">
      <alignment/>
      <protection/>
    </xf>
    <xf numFmtId="0" fontId="0" fillId="0" borderId="151" xfId="76" applyFont="1" applyFill="1" applyBorder="1" applyAlignment="1">
      <alignment/>
      <protection/>
    </xf>
    <xf numFmtId="3" fontId="0" fillId="38" borderId="168" xfId="76" applyNumberFormat="1" applyFont="1" applyFill="1" applyBorder="1" applyProtection="1">
      <alignment/>
      <protection/>
    </xf>
    <xf numFmtId="3" fontId="0" fillId="38" borderId="184" xfId="76" applyNumberFormat="1" applyFont="1" applyFill="1" applyBorder="1">
      <alignment/>
      <protection/>
    </xf>
    <xf numFmtId="3" fontId="0" fillId="38" borderId="182" xfId="76" applyNumberFormat="1" applyFont="1" applyFill="1" applyBorder="1" applyProtection="1">
      <alignment/>
      <protection/>
    </xf>
    <xf numFmtId="3" fontId="0" fillId="38" borderId="157" xfId="76" applyNumberFormat="1" applyFont="1" applyFill="1" applyBorder="1" applyProtection="1">
      <alignment/>
      <protection/>
    </xf>
    <xf numFmtId="3" fontId="0" fillId="38" borderId="196" xfId="76" applyNumberFormat="1" applyFont="1" applyFill="1" applyBorder="1" applyProtection="1">
      <alignment/>
      <protection/>
    </xf>
    <xf numFmtId="3" fontId="0" fillId="38" borderId="187" xfId="76" applyNumberFormat="1" applyFont="1" applyFill="1" applyBorder="1" applyProtection="1">
      <alignment/>
      <protection/>
    </xf>
    <xf numFmtId="3" fontId="0" fillId="0" borderId="191" xfId="60" applyNumberFormat="1" applyFont="1" applyBorder="1" applyAlignment="1" applyProtection="1">
      <alignment/>
      <protection/>
    </xf>
    <xf numFmtId="3" fontId="0" fillId="0" borderId="51" xfId="60" applyNumberFormat="1" applyFont="1" applyBorder="1" applyAlignment="1" applyProtection="1">
      <alignment/>
      <protection/>
    </xf>
    <xf numFmtId="3" fontId="0" fillId="0" borderId="190" xfId="60" applyNumberFormat="1" applyFont="1" applyBorder="1" applyAlignment="1" applyProtection="1">
      <alignment/>
      <protection/>
    </xf>
    <xf numFmtId="38" fontId="0" fillId="0" borderId="206" xfId="76" applyNumberFormat="1" applyFont="1" applyFill="1" applyBorder="1" applyAlignment="1">
      <alignment/>
      <protection/>
    </xf>
    <xf numFmtId="38" fontId="0" fillId="0" borderId="207" xfId="76" applyNumberFormat="1" applyFont="1" applyFill="1" applyBorder="1" applyAlignment="1">
      <alignment/>
      <protection/>
    </xf>
    <xf numFmtId="38" fontId="0" fillId="0" borderId="183" xfId="76" applyNumberFormat="1" applyFont="1" applyFill="1" applyBorder="1" applyAlignment="1">
      <alignment/>
      <protection/>
    </xf>
    <xf numFmtId="38" fontId="0" fillId="0" borderId="184" xfId="76" applyNumberFormat="1" applyFont="1" applyFill="1" applyBorder="1" applyAlignment="1">
      <alignment/>
      <protection/>
    </xf>
    <xf numFmtId="3" fontId="0" fillId="0" borderId="55" xfId="60" applyNumberFormat="1" applyFont="1" applyBorder="1" applyAlignment="1">
      <alignment horizontal="right"/>
    </xf>
    <xf numFmtId="3" fontId="0" fillId="0" borderId="151" xfId="60" applyNumberFormat="1" applyFont="1" applyBorder="1" applyAlignment="1">
      <alignment horizontal="right"/>
    </xf>
    <xf numFmtId="3" fontId="0" fillId="0" borderId="205" xfId="60" applyNumberFormat="1" applyFont="1" applyBorder="1" applyAlignment="1" applyProtection="1">
      <alignment/>
      <protection/>
    </xf>
    <xf numFmtId="37" fontId="0" fillId="0" borderId="206" xfId="76" applyNumberFormat="1" applyFont="1" applyFill="1" applyBorder="1" applyAlignment="1">
      <alignment/>
      <protection/>
    </xf>
    <xf numFmtId="37" fontId="0" fillId="0" borderId="207" xfId="76" applyNumberFormat="1" applyFont="1" applyFill="1" applyBorder="1" applyAlignment="1">
      <alignment/>
      <protection/>
    </xf>
    <xf numFmtId="37" fontId="0" fillId="0" borderId="207" xfId="76" applyNumberFormat="1" applyFont="1" applyBorder="1">
      <alignment/>
      <protection/>
    </xf>
    <xf numFmtId="3" fontId="0" fillId="0" borderId="51" xfId="76" applyNumberFormat="1" applyFont="1" applyBorder="1">
      <alignment/>
      <protection/>
    </xf>
    <xf numFmtId="3" fontId="0" fillId="0" borderId="190" xfId="76" applyNumberFormat="1" applyFont="1" applyBorder="1">
      <alignment/>
      <protection/>
    </xf>
    <xf numFmtId="3" fontId="0" fillId="0" borderId="205" xfId="76" applyNumberFormat="1" applyFont="1" applyBorder="1" applyProtection="1">
      <alignment/>
      <protection/>
    </xf>
    <xf numFmtId="3" fontId="0" fillId="0" borderId="55" xfId="76" applyNumberFormat="1" applyFont="1" applyBorder="1" applyProtection="1">
      <alignment/>
      <protection/>
    </xf>
    <xf numFmtId="38" fontId="0" fillId="0" borderId="166" xfId="76" applyNumberFormat="1" applyFont="1" applyFill="1" applyBorder="1" applyAlignment="1">
      <alignment/>
      <protection/>
    </xf>
    <xf numFmtId="38" fontId="0" fillId="0" borderId="182" xfId="76" applyNumberFormat="1" applyFont="1" applyFill="1" applyBorder="1" applyAlignment="1">
      <alignment/>
      <protection/>
    </xf>
    <xf numFmtId="178" fontId="0" fillId="0" borderId="30" xfId="53" applyNumberFormat="1" applyFont="1" applyFill="1" applyBorder="1" applyAlignment="1">
      <alignment/>
    </xf>
    <xf numFmtId="3" fontId="0" fillId="0" borderId="218" xfId="76" applyNumberFormat="1" applyFont="1" applyBorder="1" applyProtection="1">
      <alignment/>
      <protection/>
    </xf>
    <xf numFmtId="3" fontId="0" fillId="0" borderId="219" xfId="76" applyNumberFormat="1" applyFont="1" applyBorder="1" applyProtection="1">
      <alignment/>
      <protection/>
    </xf>
    <xf numFmtId="3" fontId="0" fillId="0" borderId="252" xfId="76" applyNumberFormat="1" applyFont="1" applyBorder="1" applyProtection="1">
      <alignment/>
      <protection/>
    </xf>
    <xf numFmtId="3" fontId="0" fillId="0" borderId="252" xfId="76" applyNumberFormat="1" applyFont="1" applyFill="1" applyBorder="1" applyProtection="1">
      <alignment/>
      <protection/>
    </xf>
    <xf numFmtId="3" fontId="0" fillId="0" borderId="253" xfId="76" applyNumberFormat="1" applyFont="1" applyBorder="1" applyProtection="1">
      <alignment/>
      <protection/>
    </xf>
    <xf numFmtId="179" fontId="0" fillId="0" borderId="139" xfId="0" applyNumberFormat="1" applyFont="1" applyFill="1" applyBorder="1" applyAlignment="1">
      <alignment horizontal="right"/>
    </xf>
    <xf numFmtId="179" fontId="0" fillId="0" borderId="53" xfId="0" applyNumberFormat="1" applyFont="1" applyFill="1" applyBorder="1" applyAlignment="1">
      <alignment horizontal="right"/>
    </xf>
    <xf numFmtId="0" fontId="0" fillId="0" borderId="257" xfId="79" applyFont="1" applyBorder="1">
      <alignment/>
      <protection/>
    </xf>
    <xf numFmtId="0" fontId="0" fillId="0" borderId="32" xfId="79" applyFont="1" applyBorder="1">
      <alignment/>
      <protection/>
    </xf>
    <xf numFmtId="0" fontId="0" fillId="0" borderId="36" xfId="79" applyFont="1" applyBorder="1">
      <alignment/>
      <protection/>
    </xf>
    <xf numFmtId="0" fontId="0" fillId="0" borderId="34" xfId="82" applyFont="1" applyBorder="1">
      <alignment/>
      <protection/>
    </xf>
    <xf numFmtId="0" fontId="0" fillId="0" borderId="105" xfId="82" applyFont="1" applyBorder="1">
      <alignment/>
      <protection/>
    </xf>
    <xf numFmtId="38" fontId="0" fillId="0" borderId="258" xfId="60" applyFont="1" applyBorder="1" applyAlignment="1">
      <alignment/>
    </xf>
    <xf numFmtId="0" fontId="0" fillId="0" borderId="127" xfId="82" applyFont="1" applyBorder="1">
      <alignment/>
      <protection/>
    </xf>
    <xf numFmtId="0" fontId="0" fillId="0" borderId="53" xfId="82" applyFont="1" applyBorder="1">
      <alignment/>
      <protection/>
    </xf>
    <xf numFmtId="0" fontId="0" fillId="0" borderId="106" xfId="82" applyFont="1" applyBorder="1">
      <alignment/>
      <protection/>
    </xf>
    <xf numFmtId="0" fontId="0" fillId="0" borderId="164" xfId="82" applyFont="1" applyBorder="1">
      <alignment/>
      <protection/>
    </xf>
    <xf numFmtId="3" fontId="0" fillId="0" borderId="259" xfId="76" applyNumberFormat="1" applyFont="1" applyFill="1" applyBorder="1" applyAlignment="1">
      <alignment/>
      <protection/>
    </xf>
    <xf numFmtId="3" fontId="0" fillId="0" borderId="160" xfId="76" applyNumberFormat="1" applyFont="1" applyFill="1" applyBorder="1" applyAlignment="1">
      <alignment/>
      <protection/>
    </xf>
    <xf numFmtId="3" fontId="0" fillId="0" borderId="260" xfId="0" applyNumberFormat="1" applyFont="1" applyBorder="1" applyAlignment="1">
      <alignment vertical="center"/>
    </xf>
    <xf numFmtId="38" fontId="0" fillId="0" borderId="251" xfId="60" applyFont="1" applyBorder="1" applyAlignment="1" applyProtection="1">
      <alignment/>
      <protection/>
    </xf>
    <xf numFmtId="0" fontId="0" fillId="0" borderId="0" xfId="76" applyFont="1">
      <alignment/>
      <protection/>
    </xf>
    <xf numFmtId="178" fontId="0" fillId="0" borderId="261" xfId="76" applyNumberFormat="1" applyFont="1" applyFill="1" applyBorder="1" applyAlignment="1">
      <alignment/>
      <protection/>
    </xf>
    <xf numFmtId="185" fontId="20" fillId="0" borderId="35" xfId="0" applyNumberFormat="1" applyFont="1" applyFill="1" applyBorder="1" applyAlignment="1" quotePrefix="1">
      <alignment horizontal="right"/>
    </xf>
    <xf numFmtId="185" fontId="20" fillId="0" borderId="39" xfId="0" applyNumberFormat="1" applyFont="1" applyFill="1" applyBorder="1" applyAlignment="1" quotePrefix="1">
      <alignment horizontal="right"/>
    </xf>
    <xf numFmtId="0" fontId="0" fillId="0" borderId="0" xfId="81" applyFont="1">
      <alignment/>
      <protection/>
    </xf>
    <xf numFmtId="185" fontId="21" fillId="0" borderId="0" xfId="0" applyNumberFormat="1" applyFont="1" applyFill="1" applyAlignment="1" quotePrefix="1">
      <alignment horizontal="right"/>
    </xf>
    <xf numFmtId="185" fontId="21" fillId="0" borderId="35" xfId="0" applyNumberFormat="1" applyFont="1" applyFill="1" applyBorder="1" applyAlignment="1" quotePrefix="1">
      <alignment horizontal="right"/>
    </xf>
    <xf numFmtId="185" fontId="21" fillId="0" borderId="113" xfId="0" applyNumberFormat="1" applyFont="1" applyFill="1" applyBorder="1" applyAlignment="1" quotePrefix="1">
      <alignment horizontal="right"/>
    </xf>
    <xf numFmtId="185" fontId="21" fillId="0" borderId="39" xfId="0" applyNumberFormat="1" applyFont="1" applyFill="1" applyBorder="1" applyAlignment="1" quotePrefix="1">
      <alignment horizontal="right"/>
    </xf>
    <xf numFmtId="0" fontId="15" fillId="0" borderId="0" xfId="76" applyFont="1" applyAlignment="1">
      <alignment horizontal="center"/>
      <protection/>
    </xf>
    <xf numFmtId="0" fontId="16" fillId="34" borderId="67" xfId="74" applyFont="1" applyFill="1" applyBorder="1" applyAlignment="1">
      <alignment horizontal="center"/>
      <protection/>
    </xf>
    <xf numFmtId="0" fontId="16" fillId="34" borderId="68" xfId="74" applyFont="1" applyFill="1" applyBorder="1" applyAlignment="1">
      <alignment horizontal="center"/>
      <protection/>
    </xf>
    <xf numFmtId="0" fontId="16" fillId="37" borderId="67" xfId="80" applyFont="1" applyFill="1" applyBorder="1" applyAlignment="1">
      <alignment horizontal="center"/>
      <protection/>
    </xf>
    <xf numFmtId="0" fontId="16" fillId="37" borderId="68" xfId="80" applyFont="1" applyFill="1" applyBorder="1" applyAlignment="1">
      <alignment horizontal="center"/>
      <protection/>
    </xf>
    <xf numFmtId="0" fontId="0" fillId="0" borderId="68" xfId="80" applyFont="1" applyBorder="1">
      <alignment/>
      <protection/>
    </xf>
    <xf numFmtId="0" fontId="16" fillId="42" borderId="67" xfId="77" applyFont="1" applyFill="1" applyBorder="1" applyAlignment="1">
      <alignment horizontal="center" vertical="center"/>
      <protection/>
    </xf>
    <xf numFmtId="0" fontId="16" fillId="42" borderId="68" xfId="77" applyFont="1" applyFill="1" applyBorder="1" applyAlignment="1">
      <alignment horizontal="center" vertical="center"/>
      <protection/>
    </xf>
    <xf numFmtId="0" fontId="16" fillId="42" borderId="69" xfId="77" applyFont="1" applyFill="1" applyBorder="1" applyAlignment="1">
      <alignment horizontal="center" vertical="center"/>
      <protection/>
    </xf>
    <xf numFmtId="0" fontId="16" fillId="42" borderId="68" xfId="77" applyFont="1" applyFill="1" applyBorder="1" applyAlignment="1">
      <alignment horizontal="center"/>
      <protection/>
    </xf>
    <xf numFmtId="0" fontId="16" fillId="42" borderId="67" xfId="77" applyFont="1" applyFill="1" applyBorder="1" applyAlignment="1">
      <alignment horizontal="center"/>
      <protection/>
    </xf>
    <xf numFmtId="0" fontId="16" fillId="42" borderId="68" xfId="77" applyFont="1" applyFill="1" applyBorder="1" applyAlignment="1">
      <alignment horizontal="center" vertical="top"/>
      <protection/>
    </xf>
    <xf numFmtId="0" fontId="16" fillId="42" borderId="69" xfId="77" applyFont="1" applyFill="1" applyBorder="1" applyAlignment="1">
      <alignment horizontal="center" vertical="top"/>
      <protection/>
    </xf>
    <xf numFmtId="0" fontId="16" fillId="44" borderId="68" xfId="82" applyFont="1" applyFill="1" applyBorder="1" applyAlignment="1">
      <alignment horizontal="center"/>
      <protection/>
    </xf>
    <xf numFmtId="0" fontId="16" fillId="44" borderId="67" xfId="82" applyFont="1" applyFill="1" applyBorder="1" applyAlignment="1">
      <alignment horizontal="center" vertical="center" wrapText="1"/>
      <protection/>
    </xf>
    <xf numFmtId="0" fontId="16" fillId="44" borderId="68" xfId="82" applyFont="1" applyFill="1" applyBorder="1" applyAlignment="1">
      <alignment horizontal="center" vertical="center" wrapText="1"/>
      <protection/>
    </xf>
    <xf numFmtId="0" fontId="16" fillId="44" borderId="69" xfId="82" applyFont="1" applyFill="1" applyBorder="1" applyAlignment="1">
      <alignment horizontal="center" vertical="center" wrapText="1"/>
      <protection/>
    </xf>
    <xf numFmtId="0" fontId="16" fillId="40" borderId="68" xfId="79" applyFont="1" applyFill="1" applyBorder="1" applyAlignment="1">
      <alignment horizontal="center"/>
      <protection/>
    </xf>
    <xf numFmtId="0" fontId="16" fillId="40" borderId="67" xfId="79" applyFont="1" applyFill="1" applyBorder="1" applyAlignment="1">
      <alignment horizontal="center"/>
      <protection/>
    </xf>
    <xf numFmtId="0" fontId="16" fillId="40" borderId="67" xfId="79" applyFont="1" applyFill="1" applyBorder="1" applyAlignment="1">
      <alignment horizontal="center" vertical="center" wrapText="1"/>
      <protection/>
    </xf>
    <xf numFmtId="0" fontId="16" fillId="40" borderId="68" xfId="79" applyFont="1" applyFill="1" applyBorder="1" applyAlignment="1">
      <alignment horizontal="center" vertical="center" wrapText="1"/>
      <protection/>
    </xf>
    <xf numFmtId="0" fontId="16" fillId="40" borderId="69" xfId="79" applyFont="1" applyFill="1" applyBorder="1" applyAlignment="1">
      <alignment horizontal="center" vertical="center" wrapText="1"/>
      <protection/>
    </xf>
    <xf numFmtId="0" fontId="16" fillId="46" borderId="67" xfId="78" applyFont="1" applyFill="1" applyBorder="1" applyAlignment="1">
      <alignment horizontal="center"/>
      <protection/>
    </xf>
    <xf numFmtId="0" fontId="16" fillId="46" borderId="68" xfId="78" applyFont="1" applyFill="1" applyBorder="1" applyAlignment="1">
      <alignment horizontal="center"/>
      <protection/>
    </xf>
    <xf numFmtId="0" fontId="0" fillId="0" borderId="68" xfId="78" applyFont="1" applyBorder="1">
      <alignment/>
      <protection/>
    </xf>
    <xf numFmtId="0" fontId="16" fillId="46" borderId="67" xfId="78" applyFont="1" applyFill="1" applyBorder="1" applyAlignment="1">
      <alignment horizontal="center" vertical="center" wrapText="1"/>
      <protection/>
    </xf>
    <xf numFmtId="0" fontId="16" fillId="46" borderId="68" xfId="78" applyFont="1" applyFill="1" applyBorder="1" applyAlignment="1">
      <alignment horizontal="center" vertical="center" wrapText="1"/>
      <protection/>
    </xf>
    <xf numFmtId="0" fontId="16" fillId="46" borderId="69" xfId="78" applyFont="1" applyFill="1" applyBorder="1" applyAlignment="1">
      <alignment horizontal="center" vertical="center" wrapText="1"/>
      <protection/>
    </xf>
    <xf numFmtId="0" fontId="16" fillId="48" borderId="79" xfId="81" applyFont="1" applyFill="1" applyBorder="1" applyAlignment="1">
      <alignment horizontal="center"/>
      <protection/>
    </xf>
    <xf numFmtId="0" fontId="16" fillId="48" borderId="80" xfId="81" applyFont="1" applyFill="1" applyBorder="1" applyAlignment="1">
      <alignment horizontal="center"/>
      <protection/>
    </xf>
    <xf numFmtId="0" fontId="16" fillId="48" borderId="79" xfId="81" applyFont="1" applyFill="1" applyBorder="1" applyAlignment="1">
      <alignment horizontal="center" vertical="center" wrapText="1"/>
      <protection/>
    </xf>
    <xf numFmtId="0" fontId="16" fillId="48" borderId="80" xfId="81" applyFont="1" applyFill="1" applyBorder="1" applyAlignment="1">
      <alignment horizontal="center" vertical="center" wrapText="1"/>
      <protection/>
    </xf>
    <xf numFmtId="0" fontId="0" fillId="0" borderId="80" xfId="81" applyFont="1" applyBorder="1" applyAlignment="1">
      <alignment vertical="center" wrapText="1"/>
      <protection/>
    </xf>
    <xf numFmtId="0" fontId="0" fillId="0" borderId="133" xfId="81" applyFont="1" applyBorder="1" applyAlignment="1">
      <alignment vertical="center" wrapText="1"/>
      <protection/>
    </xf>
    <xf numFmtId="178" fontId="16" fillId="48" borderId="262" xfId="53" applyNumberFormat="1" applyFont="1" applyFill="1" applyBorder="1" applyAlignment="1">
      <alignment horizontal="center"/>
    </xf>
    <xf numFmtId="178" fontId="16" fillId="48" borderId="263" xfId="53" applyNumberFormat="1" applyFont="1" applyFill="1" applyBorder="1" applyAlignment="1">
      <alignment horizontal="center"/>
    </xf>
    <xf numFmtId="178" fontId="16" fillId="48" borderId="264" xfId="53" applyNumberFormat="1" applyFont="1" applyFill="1" applyBorder="1" applyAlignment="1">
      <alignment horizontal="center"/>
    </xf>
    <xf numFmtId="178" fontId="16" fillId="48" borderId="265" xfId="53" applyNumberFormat="1" applyFont="1" applyFill="1" applyBorder="1" applyAlignment="1">
      <alignment horizontal="center"/>
    </xf>
    <xf numFmtId="6" fontId="16" fillId="48" borderId="79" xfId="69" applyFont="1" applyFill="1" applyBorder="1" applyAlignment="1">
      <alignment horizontal="center"/>
    </xf>
    <xf numFmtId="6" fontId="16" fillId="48" borderId="80" xfId="69" applyFont="1" applyFill="1" applyBorder="1" applyAlignment="1">
      <alignment horizontal="center"/>
    </xf>
    <xf numFmtId="0" fontId="0" fillId="0" borderId="123" xfId="53" applyNumberFormat="1" applyFont="1" applyBorder="1" applyAlignment="1">
      <alignment horizontal="center"/>
    </xf>
    <xf numFmtId="0" fontId="0" fillId="0" borderId="49" xfId="53" applyNumberFormat="1" applyFont="1" applyBorder="1" applyAlignment="1">
      <alignment horizontal="center"/>
    </xf>
    <xf numFmtId="38" fontId="15" fillId="0" borderId="0" xfId="60" applyFont="1" applyAlignment="1">
      <alignment horizontal="center"/>
    </xf>
    <xf numFmtId="38" fontId="0" fillId="0" borderId="0" xfId="60" applyFont="1" applyBorder="1" applyAlignment="1">
      <alignment horizontal="center"/>
    </xf>
    <xf numFmtId="0" fontId="15" fillId="0" borderId="0" xfId="73" applyFont="1" applyAlignment="1">
      <alignment horizontal="center"/>
      <protection/>
    </xf>
    <xf numFmtId="0" fontId="0" fillId="0" borderId="266" xfId="53" applyNumberFormat="1" applyFont="1" applyBorder="1" applyAlignment="1">
      <alignment horizontal="center"/>
    </xf>
    <xf numFmtId="0" fontId="0" fillId="0" borderId="267" xfId="53" applyNumberFormat="1" applyFont="1" applyBorder="1" applyAlignment="1">
      <alignment horizontal="center"/>
    </xf>
    <xf numFmtId="0" fontId="0" fillId="0" borderId="268" xfId="53" applyNumberFormat="1" applyFont="1" applyBorder="1" applyAlignment="1">
      <alignment horizontal="center"/>
    </xf>
    <xf numFmtId="0" fontId="0" fillId="0" borderId="269" xfId="53" applyNumberFormat="1" applyFont="1" applyBorder="1" applyAlignment="1">
      <alignment horizontal="center"/>
    </xf>
    <xf numFmtId="0" fontId="0" fillId="0" borderId="214" xfId="53" applyNumberFormat="1" applyFont="1" applyBorder="1" applyAlignment="1">
      <alignment horizontal="center"/>
    </xf>
    <xf numFmtId="0" fontId="0" fillId="0" borderId="270" xfId="53" applyNumberFormat="1" applyFont="1" applyBorder="1" applyAlignment="1">
      <alignment horizontal="center"/>
    </xf>
    <xf numFmtId="0" fontId="0" fillId="0" borderId="196" xfId="53" applyNumberFormat="1" applyFont="1" applyBorder="1" applyAlignment="1">
      <alignment horizontal="center"/>
    </xf>
    <xf numFmtId="0" fontId="0" fillId="0" borderId="31" xfId="53" applyNumberFormat="1" applyFont="1" applyBorder="1" applyAlignment="1">
      <alignment horizontal="center"/>
    </xf>
    <xf numFmtId="0" fontId="15" fillId="33" borderId="271" xfId="73" applyNumberFormat="1" applyFont="1" applyFill="1" applyBorder="1" applyAlignment="1">
      <alignment horizontal="center"/>
      <protection/>
    </xf>
    <xf numFmtId="0" fontId="15" fillId="33" borderId="272" xfId="73" applyNumberFormat="1" applyFont="1" applyFill="1" applyBorder="1" applyAlignment="1">
      <alignment horizontal="center"/>
      <protection/>
    </xf>
    <xf numFmtId="0" fontId="16" fillId="34" borderId="33" xfId="73" applyNumberFormat="1" applyFont="1" applyFill="1" applyBorder="1" applyAlignment="1">
      <alignment horizontal="left"/>
      <protection/>
    </xf>
    <xf numFmtId="0" fontId="16" fillId="34" borderId="2" xfId="73" applyNumberFormat="1" applyFont="1" applyFill="1" applyBorder="1" applyAlignment="1">
      <alignment horizontal="left"/>
      <protection/>
    </xf>
    <xf numFmtId="0" fontId="16" fillId="34" borderId="53" xfId="73" applyNumberFormat="1" applyFont="1" applyFill="1" applyBorder="1" applyAlignment="1">
      <alignment horizontal="left"/>
      <protection/>
    </xf>
    <xf numFmtId="0" fontId="16" fillId="34" borderId="15" xfId="73" applyNumberFormat="1" applyFont="1" applyFill="1" applyBorder="1" applyAlignment="1">
      <alignment horizontal="left"/>
      <protection/>
    </xf>
    <xf numFmtId="0" fontId="16" fillId="34" borderId="16" xfId="73" applyNumberFormat="1" applyFont="1" applyFill="1" applyBorder="1" applyAlignment="1">
      <alignment horizontal="left"/>
      <protection/>
    </xf>
    <xf numFmtId="0" fontId="16" fillId="34" borderId="160" xfId="73" applyNumberFormat="1" applyFont="1" applyFill="1" applyBorder="1" applyAlignment="1">
      <alignment horizontal="left"/>
      <protection/>
    </xf>
    <xf numFmtId="0" fontId="16" fillId="34" borderId="156" xfId="73" applyNumberFormat="1" applyFont="1" applyFill="1" applyBorder="1" applyAlignment="1">
      <alignment horizontal="center"/>
      <protection/>
    </xf>
    <xf numFmtId="0" fontId="16" fillId="34" borderId="160" xfId="73" applyNumberFormat="1" applyFont="1" applyFill="1" applyBorder="1" applyAlignment="1">
      <alignment horizontal="center"/>
      <protection/>
    </xf>
    <xf numFmtId="0" fontId="0" fillId="0" borderId="99" xfId="53" applyNumberFormat="1" applyFont="1" applyBorder="1" applyAlignment="1">
      <alignment horizontal="center"/>
    </xf>
    <xf numFmtId="0" fontId="0" fillId="0" borderId="24" xfId="53" applyNumberFormat="1" applyFont="1" applyBorder="1" applyAlignment="1">
      <alignment horizontal="center"/>
    </xf>
    <xf numFmtId="0" fontId="0" fillId="0" borderId="273" xfId="53" applyNumberFormat="1" applyFont="1" applyBorder="1" applyAlignment="1">
      <alignment horizontal="center"/>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_Sheet1" xfId="72"/>
    <cellStyle name="標準_Sheet2" xfId="73"/>
    <cellStyle name="標準_Sheet3" xfId="74"/>
    <cellStyle name="標準_Sheet4" xfId="75"/>
    <cellStyle name="標準_Sheet5" xfId="76"/>
    <cellStyle name="標準_県央" xfId="77"/>
    <cellStyle name="標準_県西" xfId="78"/>
    <cellStyle name="標準_県南" xfId="79"/>
    <cellStyle name="標準_県北" xfId="80"/>
    <cellStyle name="標準_資金別" xfId="81"/>
    <cellStyle name="標準_鹿行" xfId="82"/>
    <cellStyle name="Followed Hyperlink" xfId="83"/>
    <cellStyle name="良い"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9.emf"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8.emf" /><Relationship Id="rId3"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3.emf" /><Relationship Id="rId3" Type="http://schemas.openxmlformats.org/officeDocument/2006/relationships/image" Target="../media/image4.emf" /><Relationship Id="rId4" Type="http://schemas.openxmlformats.org/officeDocument/2006/relationships/image" Target="../media/image16.emf" /><Relationship Id="rId5" Type="http://schemas.openxmlformats.org/officeDocument/2006/relationships/image" Target="../media/image18.emf" /><Relationship Id="rId6" Type="http://schemas.openxmlformats.org/officeDocument/2006/relationships/image" Target="../media/image1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5.emf" /></Relationships>
</file>

<file path=xl/drawings/_rels/drawing7.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17</xdr:row>
      <xdr:rowOff>19050</xdr:rowOff>
    </xdr:from>
    <xdr:to>
      <xdr:col>3</xdr:col>
      <xdr:colOff>447675</xdr:colOff>
      <xdr:row>20</xdr:row>
      <xdr:rowOff>9525</xdr:rowOff>
    </xdr:to>
    <xdr:pic>
      <xdr:nvPicPr>
        <xdr:cNvPr id="1" name="CommandButton1"/>
        <xdr:cNvPicPr preferRelativeResize="1">
          <a:picLocks noChangeAspect="1"/>
        </xdr:cNvPicPr>
      </xdr:nvPicPr>
      <xdr:blipFill>
        <a:blip r:embed="rId1"/>
        <a:stretch>
          <a:fillRect/>
        </a:stretch>
      </xdr:blipFill>
      <xdr:spPr>
        <a:xfrm>
          <a:off x="1371600" y="3133725"/>
          <a:ext cx="1133475"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40</xdr:row>
      <xdr:rowOff>9525</xdr:rowOff>
    </xdr:from>
    <xdr:to>
      <xdr:col>4</xdr:col>
      <xdr:colOff>361950</xdr:colOff>
      <xdr:row>42</xdr:row>
      <xdr:rowOff>47625</xdr:rowOff>
    </xdr:to>
    <xdr:pic>
      <xdr:nvPicPr>
        <xdr:cNvPr id="1" name="CommandButton1"/>
        <xdr:cNvPicPr preferRelativeResize="1">
          <a:picLocks noChangeAspect="1"/>
        </xdr:cNvPicPr>
      </xdr:nvPicPr>
      <xdr:blipFill>
        <a:blip r:embed="rId1"/>
        <a:stretch>
          <a:fillRect/>
        </a:stretch>
      </xdr:blipFill>
      <xdr:spPr>
        <a:xfrm>
          <a:off x="2057400" y="7200900"/>
          <a:ext cx="1047750"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1962150" y="400050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295275</xdr:colOff>
      <xdr:row>33</xdr:row>
      <xdr:rowOff>95250</xdr:rowOff>
    </xdr:from>
    <xdr:to>
      <xdr:col>17</xdr:col>
      <xdr:colOff>47625</xdr:colOff>
      <xdr:row>35</xdr:row>
      <xdr:rowOff>161925</xdr:rowOff>
    </xdr:to>
    <xdr:pic>
      <xdr:nvPicPr>
        <xdr:cNvPr id="1" name="CommandButton1"/>
        <xdr:cNvPicPr preferRelativeResize="1">
          <a:picLocks noChangeAspect="1"/>
        </xdr:cNvPicPr>
      </xdr:nvPicPr>
      <xdr:blipFill>
        <a:blip r:embed="rId1"/>
        <a:stretch>
          <a:fillRect/>
        </a:stretch>
      </xdr:blipFill>
      <xdr:spPr>
        <a:xfrm>
          <a:off x="13515975" y="6248400"/>
          <a:ext cx="1123950" cy="428625"/>
        </a:xfrm>
        <a:prstGeom prst="rect">
          <a:avLst/>
        </a:prstGeom>
        <a:noFill/>
        <a:ln w="9525" cmpd="sng">
          <a:noFill/>
        </a:ln>
      </xdr:spPr>
    </xdr:pic>
    <xdr:clientData/>
  </xdr:twoCellAnchor>
  <xdr:twoCellAnchor editAs="oneCell">
    <xdr:from>
      <xdr:col>2</xdr:col>
      <xdr:colOff>9525</xdr:colOff>
      <xdr:row>99</xdr:row>
      <xdr:rowOff>28575</xdr:rowOff>
    </xdr:from>
    <xdr:to>
      <xdr:col>3</xdr:col>
      <xdr:colOff>285750</xdr:colOff>
      <xdr:row>102</xdr:row>
      <xdr:rowOff>0</xdr:rowOff>
    </xdr:to>
    <xdr:pic>
      <xdr:nvPicPr>
        <xdr:cNvPr id="2" name="CommandButton2"/>
        <xdr:cNvPicPr preferRelativeResize="1">
          <a:picLocks noChangeAspect="1"/>
        </xdr:cNvPicPr>
      </xdr:nvPicPr>
      <xdr:blipFill>
        <a:blip r:embed="rId2"/>
        <a:stretch>
          <a:fillRect/>
        </a:stretch>
      </xdr:blipFill>
      <xdr:spPr>
        <a:xfrm>
          <a:off x="1095375" y="18335625"/>
          <a:ext cx="1209675" cy="485775"/>
        </a:xfrm>
        <a:prstGeom prst="rect">
          <a:avLst/>
        </a:prstGeom>
        <a:noFill/>
        <a:ln w="9525" cmpd="sng">
          <a:noFill/>
        </a:ln>
      </xdr:spPr>
    </xdr:pic>
    <xdr:clientData/>
  </xdr:twoCellAnchor>
  <xdr:twoCellAnchor editAs="oneCell">
    <xdr:from>
      <xdr:col>4</xdr:col>
      <xdr:colOff>9525</xdr:colOff>
      <xdr:row>99</xdr:row>
      <xdr:rowOff>38100</xdr:rowOff>
    </xdr:from>
    <xdr:to>
      <xdr:col>5</xdr:col>
      <xdr:colOff>361950</xdr:colOff>
      <xdr:row>101</xdr:row>
      <xdr:rowOff>161925</xdr:rowOff>
    </xdr:to>
    <xdr:pic>
      <xdr:nvPicPr>
        <xdr:cNvPr id="3" name="CommandButton3"/>
        <xdr:cNvPicPr preferRelativeResize="1">
          <a:picLocks noChangeAspect="1"/>
        </xdr:cNvPicPr>
      </xdr:nvPicPr>
      <xdr:blipFill>
        <a:blip r:embed="rId3"/>
        <a:stretch>
          <a:fillRect/>
        </a:stretch>
      </xdr:blipFill>
      <xdr:spPr>
        <a:xfrm>
          <a:off x="2962275" y="18345150"/>
          <a:ext cx="12858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142875</xdr:colOff>
      <xdr:row>35</xdr:row>
      <xdr:rowOff>28575</xdr:rowOff>
    </xdr:from>
    <xdr:to>
      <xdr:col>16</xdr:col>
      <xdr:colOff>600075</xdr:colOff>
      <xdr:row>37</xdr:row>
      <xdr:rowOff>76200</xdr:rowOff>
    </xdr:to>
    <xdr:pic>
      <xdr:nvPicPr>
        <xdr:cNvPr id="1" name="CommandButton1"/>
        <xdr:cNvPicPr preferRelativeResize="1">
          <a:picLocks noChangeAspect="1"/>
        </xdr:cNvPicPr>
      </xdr:nvPicPr>
      <xdr:blipFill>
        <a:blip r:embed="rId1"/>
        <a:stretch>
          <a:fillRect/>
        </a:stretch>
      </xdr:blipFill>
      <xdr:spPr>
        <a:xfrm>
          <a:off x="13363575" y="6543675"/>
          <a:ext cx="1143000" cy="428625"/>
        </a:xfrm>
        <a:prstGeom prst="rect">
          <a:avLst/>
        </a:prstGeom>
        <a:noFill/>
        <a:ln w="9525" cmpd="sng">
          <a:noFill/>
        </a:ln>
      </xdr:spPr>
    </xdr:pic>
    <xdr:clientData/>
  </xdr:twoCellAnchor>
  <xdr:twoCellAnchor editAs="oneCell">
    <xdr:from>
      <xdr:col>0</xdr:col>
      <xdr:colOff>219075</xdr:colOff>
      <xdr:row>67</xdr:row>
      <xdr:rowOff>114300</xdr:rowOff>
    </xdr:from>
    <xdr:to>
      <xdr:col>2</xdr:col>
      <xdr:colOff>342900</xdr:colOff>
      <xdr:row>70</xdr:row>
      <xdr:rowOff>47625</xdr:rowOff>
    </xdr:to>
    <xdr:pic>
      <xdr:nvPicPr>
        <xdr:cNvPr id="2" name="CommandButton2"/>
        <xdr:cNvPicPr preferRelativeResize="1">
          <a:picLocks noChangeAspect="1"/>
        </xdr:cNvPicPr>
      </xdr:nvPicPr>
      <xdr:blipFill>
        <a:blip r:embed="rId2"/>
        <a:stretch>
          <a:fillRect/>
        </a:stretch>
      </xdr:blipFill>
      <xdr:spPr>
        <a:xfrm>
          <a:off x="219075" y="12573000"/>
          <a:ext cx="1209675" cy="485775"/>
        </a:xfrm>
        <a:prstGeom prst="rect">
          <a:avLst/>
        </a:prstGeom>
        <a:noFill/>
        <a:ln w="9525" cmpd="sng">
          <a:noFill/>
        </a:ln>
      </xdr:spPr>
    </xdr:pic>
    <xdr:clientData/>
  </xdr:twoCellAnchor>
  <xdr:twoCellAnchor editAs="oneCell">
    <xdr:from>
      <xdr:col>3</xdr:col>
      <xdr:colOff>9525</xdr:colOff>
      <xdr:row>67</xdr:row>
      <xdr:rowOff>123825</xdr:rowOff>
    </xdr:from>
    <xdr:to>
      <xdr:col>4</xdr:col>
      <xdr:colOff>361950</xdr:colOff>
      <xdr:row>70</xdr:row>
      <xdr:rowOff>38100</xdr:rowOff>
    </xdr:to>
    <xdr:pic>
      <xdr:nvPicPr>
        <xdr:cNvPr id="3" name="CommandButton3"/>
        <xdr:cNvPicPr preferRelativeResize="1">
          <a:picLocks noChangeAspect="1"/>
        </xdr:cNvPicPr>
      </xdr:nvPicPr>
      <xdr:blipFill>
        <a:blip r:embed="rId3"/>
        <a:stretch>
          <a:fillRect/>
        </a:stretch>
      </xdr:blipFill>
      <xdr:spPr>
        <a:xfrm>
          <a:off x="2028825" y="12582525"/>
          <a:ext cx="12858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37</xdr:row>
      <xdr:rowOff>28575</xdr:rowOff>
    </xdr:from>
    <xdr:to>
      <xdr:col>2</xdr:col>
      <xdr:colOff>542925</xdr:colOff>
      <xdr:row>40</xdr:row>
      <xdr:rowOff>28575</xdr:rowOff>
    </xdr:to>
    <xdr:pic>
      <xdr:nvPicPr>
        <xdr:cNvPr id="1" name="CommandButton1"/>
        <xdr:cNvPicPr preferRelativeResize="1">
          <a:picLocks noChangeAspect="1"/>
        </xdr:cNvPicPr>
      </xdr:nvPicPr>
      <xdr:blipFill>
        <a:blip r:embed="rId1"/>
        <a:stretch>
          <a:fillRect/>
        </a:stretch>
      </xdr:blipFill>
      <xdr:spPr>
        <a:xfrm>
          <a:off x="752475" y="6753225"/>
          <a:ext cx="1162050" cy="514350"/>
        </a:xfrm>
        <a:prstGeom prst="rect">
          <a:avLst/>
        </a:prstGeom>
        <a:noFill/>
        <a:ln w="9525" cmpd="sng">
          <a:noFill/>
        </a:ln>
      </xdr:spPr>
    </xdr:pic>
    <xdr:clientData/>
  </xdr:twoCellAnchor>
  <xdr:twoCellAnchor editAs="oneCell">
    <xdr:from>
      <xdr:col>3</xdr:col>
      <xdr:colOff>38100</xdr:colOff>
      <xdr:row>37</xdr:row>
      <xdr:rowOff>57150</xdr:rowOff>
    </xdr:from>
    <xdr:to>
      <xdr:col>4</xdr:col>
      <xdr:colOff>476250</xdr:colOff>
      <xdr:row>40</xdr:row>
      <xdr:rowOff>47625</xdr:rowOff>
    </xdr:to>
    <xdr:pic>
      <xdr:nvPicPr>
        <xdr:cNvPr id="2" name="CommandButton2"/>
        <xdr:cNvPicPr preferRelativeResize="1">
          <a:picLocks noChangeAspect="1"/>
        </xdr:cNvPicPr>
      </xdr:nvPicPr>
      <xdr:blipFill>
        <a:blip r:embed="rId2"/>
        <a:stretch>
          <a:fillRect/>
        </a:stretch>
      </xdr:blipFill>
      <xdr:spPr>
        <a:xfrm>
          <a:off x="2095500" y="6781800"/>
          <a:ext cx="1123950" cy="504825"/>
        </a:xfrm>
        <a:prstGeom prst="rect">
          <a:avLst/>
        </a:prstGeom>
        <a:noFill/>
        <a:ln w="9525" cmpd="sng">
          <a:noFill/>
        </a:ln>
      </xdr:spPr>
    </xdr:pic>
    <xdr:clientData/>
  </xdr:twoCellAnchor>
  <xdr:twoCellAnchor editAs="oneCell">
    <xdr:from>
      <xdr:col>4</xdr:col>
      <xdr:colOff>657225</xdr:colOff>
      <xdr:row>37</xdr:row>
      <xdr:rowOff>57150</xdr:rowOff>
    </xdr:from>
    <xdr:to>
      <xdr:col>6</xdr:col>
      <xdr:colOff>457200</xdr:colOff>
      <xdr:row>40</xdr:row>
      <xdr:rowOff>47625</xdr:rowOff>
    </xdr:to>
    <xdr:pic>
      <xdr:nvPicPr>
        <xdr:cNvPr id="3" name="CommandButton3"/>
        <xdr:cNvPicPr preferRelativeResize="1">
          <a:picLocks noChangeAspect="1"/>
        </xdr:cNvPicPr>
      </xdr:nvPicPr>
      <xdr:blipFill>
        <a:blip r:embed="rId3"/>
        <a:stretch>
          <a:fillRect/>
        </a:stretch>
      </xdr:blipFill>
      <xdr:spPr>
        <a:xfrm>
          <a:off x="3400425" y="6781800"/>
          <a:ext cx="1171575" cy="504825"/>
        </a:xfrm>
        <a:prstGeom prst="rect">
          <a:avLst/>
        </a:prstGeom>
        <a:noFill/>
        <a:ln w="9525" cmpd="sng">
          <a:noFill/>
        </a:ln>
      </xdr:spPr>
    </xdr:pic>
    <xdr:clientData/>
  </xdr:twoCellAnchor>
  <xdr:twoCellAnchor editAs="oneCell">
    <xdr:from>
      <xdr:col>6</xdr:col>
      <xdr:colOff>647700</xdr:colOff>
      <xdr:row>37</xdr:row>
      <xdr:rowOff>57150</xdr:rowOff>
    </xdr:from>
    <xdr:to>
      <xdr:col>8</xdr:col>
      <xdr:colOff>504825</xdr:colOff>
      <xdr:row>40</xdr:row>
      <xdr:rowOff>47625</xdr:rowOff>
    </xdr:to>
    <xdr:pic>
      <xdr:nvPicPr>
        <xdr:cNvPr id="4" name="CommandButton4"/>
        <xdr:cNvPicPr preferRelativeResize="1">
          <a:picLocks noChangeAspect="1"/>
        </xdr:cNvPicPr>
      </xdr:nvPicPr>
      <xdr:blipFill>
        <a:blip r:embed="rId4"/>
        <a:stretch>
          <a:fillRect/>
        </a:stretch>
      </xdr:blipFill>
      <xdr:spPr>
        <a:xfrm>
          <a:off x="4762500" y="6781800"/>
          <a:ext cx="1228725" cy="504825"/>
        </a:xfrm>
        <a:prstGeom prst="rect">
          <a:avLst/>
        </a:prstGeom>
        <a:noFill/>
        <a:ln w="9525" cmpd="sng">
          <a:noFill/>
        </a:ln>
      </xdr:spPr>
    </xdr:pic>
    <xdr:clientData/>
  </xdr:twoCellAnchor>
  <xdr:twoCellAnchor editAs="oneCell">
    <xdr:from>
      <xdr:col>9</xdr:col>
      <xdr:colOff>0</xdr:colOff>
      <xdr:row>37</xdr:row>
      <xdr:rowOff>57150</xdr:rowOff>
    </xdr:from>
    <xdr:to>
      <xdr:col>10</xdr:col>
      <xdr:colOff>438150</xdr:colOff>
      <xdr:row>40</xdr:row>
      <xdr:rowOff>9525</xdr:rowOff>
    </xdr:to>
    <xdr:pic>
      <xdr:nvPicPr>
        <xdr:cNvPr id="5" name="CommandButton5"/>
        <xdr:cNvPicPr preferRelativeResize="1">
          <a:picLocks noChangeAspect="1"/>
        </xdr:cNvPicPr>
      </xdr:nvPicPr>
      <xdr:blipFill>
        <a:blip r:embed="rId5"/>
        <a:stretch>
          <a:fillRect/>
        </a:stretch>
      </xdr:blipFill>
      <xdr:spPr>
        <a:xfrm>
          <a:off x="6172200" y="6781800"/>
          <a:ext cx="1123950" cy="466725"/>
        </a:xfrm>
        <a:prstGeom prst="rect">
          <a:avLst/>
        </a:prstGeom>
        <a:noFill/>
        <a:ln w="9525" cmpd="sng">
          <a:noFill/>
        </a:ln>
      </xdr:spPr>
    </xdr:pic>
    <xdr:clientData/>
  </xdr:twoCellAnchor>
  <xdr:twoCellAnchor editAs="oneCell">
    <xdr:from>
      <xdr:col>1</xdr:col>
      <xdr:colOff>66675</xdr:colOff>
      <xdr:row>41</xdr:row>
      <xdr:rowOff>47625</xdr:rowOff>
    </xdr:from>
    <xdr:to>
      <xdr:col>3</xdr:col>
      <xdr:colOff>180975</xdr:colOff>
      <xdr:row>44</xdr:row>
      <xdr:rowOff>123825</xdr:rowOff>
    </xdr:to>
    <xdr:pic>
      <xdr:nvPicPr>
        <xdr:cNvPr id="6" name="CommandButton6"/>
        <xdr:cNvPicPr preferRelativeResize="1">
          <a:picLocks noChangeAspect="1"/>
        </xdr:cNvPicPr>
      </xdr:nvPicPr>
      <xdr:blipFill>
        <a:blip r:embed="rId6"/>
        <a:stretch>
          <a:fillRect/>
        </a:stretch>
      </xdr:blipFill>
      <xdr:spPr>
        <a:xfrm>
          <a:off x="752475" y="7458075"/>
          <a:ext cx="14859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53</xdr:row>
      <xdr:rowOff>161925</xdr:rowOff>
    </xdr:from>
    <xdr:to>
      <xdr:col>4</xdr:col>
      <xdr:colOff>295275</xdr:colOff>
      <xdr:row>56</xdr:row>
      <xdr:rowOff>9525</xdr:rowOff>
    </xdr:to>
    <xdr:pic>
      <xdr:nvPicPr>
        <xdr:cNvPr id="1" name="CommandButton1"/>
        <xdr:cNvPicPr preferRelativeResize="1">
          <a:picLocks noChangeAspect="1"/>
        </xdr:cNvPicPr>
      </xdr:nvPicPr>
      <xdr:blipFill>
        <a:blip r:embed="rId1"/>
        <a:stretch>
          <a:fillRect/>
        </a:stretch>
      </xdr:blipFill>
      <xdr:spPr>
        <a:xfrm>
          <a:off x="2552700" y="9772650"/>
          <a:ext cx="962025" cy="361950"/>
        </a:xfrm>
        <a:prstGeom prst="rect">
          <a:avLst/>
        </a:prstGeom>
        <a:noFill/>
        <a:ln w="9525" cmpd="sng">
          <a:noFill/>
        </a:ln>
      </xdr:spPr>
    </xdr:pic>
    <xdr:clientData/>
  </xdr:twoCellAnchor>
  <xdr:twoCellAnchor editAs="oneCell">
    <xdr:from>
      <xdr:col>6</xdr:col>
      <xdr:colOff>0</xdr:colOff>
      <xdr:row>53</xdr:row>
      <xdr:rowOff>152400</xdr:rowOff>
    </xdr:from>
    <xdr:to>
      <xdr:col>7</xdr:col>
      <xdr:colOff>209550</xdr:colOff>
      <xdr:row>55</xdr:row>
      <xdr:rowOff>161925</xdr:rowOff>
    </xdr:to>
    <xdr:pic>
      <xdr:nvPicPr>
        <xdr:cNvPr id="2" name="CommandButton2"/>
        <xdr:cNvPicPr preferRelativeResize="1">
          <a:picLocks noChangeAspect="1"/>
        </xdr:cNvPicPr>
      </xdr:nvPicPr>
      <xdr:blipFill>
        <a:blip r:embed="rId2"/>
        <a:stretch>
          <a:fillRect/>
        </a:stretch>
      </xdr:blipFill>
      <xdr:spPr>
        <a:xfrm>
          <a:off x="4591050" y="9763125"/>
          <a:ext cx="8953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39</xdr:row>
      <xdr:rowOff>133350</xdr:rowOff>
    </xdr:from>
    <xdr:to>
      <xdr:col>4</xdr:col>
      <xdr:colOff>333375</xdr:colOff>
      <xdr:row>41</xdr:row>
      <xdr:rowOff>152400</xdr:rowOff>
    </xdr:to>
    <xdr:pic>
      <xdr:nvPicPr>
        <xdr:cNvPr id="1" name="CommandButton1"/>
        <xdr:cNvPicPr preferRelativeResize="1">
          <a:picLocks noChangeAspect="1"/>
        </xdr:cNvPicPr>
      </xdr:nvPicPr>
      <xdr:blipFill>
        <a:blip r:embed="rId1"/>
        <a:stretch>
          <a:fillRect/>
        </a:stretch>
      </xdr:blipFill>
      <xdr:spPr>
        <a:xfrm>
          <a:off x="2352675" y="7219950"/>
          <a:ext cx="1009650" cy="361950"/>
        </a:xfrm>
        <a:prstGeom prst="rect">
          <a:avLst/>
        </a:prstGeom>
        <a:noFill/>
        <a:ln w="9525" cmpd="sng">
          <a:noFill/>
        </a:ln>
      </xdr:spPr>
    </xdr:pic>
    <xdr:clientData/>
  </xdr:twoCellAnchor>
  <xdr:twoCellAnchor editAs="oneCell">
    <xdr:from>
      <xdr:col>4</xdr:col>
      <xdr:colOff>676275</xdr:colOff>
      <xdr:row>39</xdr:row>
      <xdr:rowOff>152400</xdr:rowOff>
    </xdr:from>
    <xdr:to>
      <xdr:col>6</xdr:col>
      <xdr:colOff>285750</xdr:colOff>
      <xdr:row>41</xdr:row>
      <xdr:rowOff>152400</xdr:rowOff>
    </xdr:to>
    <xdr:pic>
      <xdr:nvPicPr>
        <xdr:cNvPr id="2" name="CommandButton2"/>
        <xdr:cNvPicPr preferRelativeResize="1">
          <a:picLocks noChangeAspect="1"/>
        </xdr:cNvPicPr>
      </xdr:nvPicPr>
      <xdr:blipFill>
        <a:blip r:embed="rId2"/>
        <a:stretch>
          <a:fillRect/>
        </a:stretch>
      </xdr:blipFill>
      <xdr:spPr>
        <a:xfrm>
          <a:off x="3705225" y="7239000"/>
          <a:ext cx="98107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34</xdr:row>
      <xdr:rowOff>57150</xdr:rowOff>
    </xdr:from>
    <xdr:to>
      <xdr:col>4</xdr:col>
      <xdr:colOff>238125</xdr:colOff>
      <xdr:row>36</xdr:row>
      <xdr:rowOff>57150</xdr:rowOff>
    </xdr:to>
    <xdr:pic>
      <xdr:nvPicPr>
        <xdr:cNvPr id="1" name="CommandButton1"/>
        <xdr:cNvPicPr preferRelativeResize="1">
          <a:picLocks noChangeAspect="1"/>
        </xdr:cNvPicPr>
      </xdr:nvPicPr>
      <xdr:blipFill>
        <a:blip r:embed="rId1"/>
        <a:stretch>
          <a:fillRect/>
        </a:stretch>
      </xdr:blipFill>
      <xdr:spPr>
        <a:xfrm>
          <a:off x="2390775" y="6200775"/>
          <a:ext cx="933450" cy="342900"/>
        </a:xfrm>
        <a:prstGeom prst="rect">
          <a:avLst/>
        </a:prstGeom>
        <a:noFill/>
        <a:ln w="9525" cmpd="sng">
          <a:noFill/>
        </a:ln>
      </xdr:spPr>
    </xdr:pic>
    <xdr:clientData/>
  </xdr:twoCellAnchor>
  <xdr:twoCellAnchor editAs="oneCell">
    <xdr:from>
      <xdr:col>4</xdr:col>
      <xdr:colOff>676275</xdr:colOff>
      <xdr:row>34</xdr:row>
      <xdr:rowOff>66675</xdr:rowOff>
    </xdr:from>
    <xdr:to>
      <xdr:col>6</xdr:col>
      <xdr:colOff>228600</xdr:colOff>
      <xdr:row>36</xdr:row>
      <xdr:rowOff>66675</xdr:rowOff>
    </xdr:to>
    <xdr:pic>
      <xdr:nvPicPr>
        <xdr:cNvPr id="2" name="CommandButton2"/>
        <xdr:cNvPicPr preferRelativeResize="1">
          <a:picLocks noChangeAspect="1"/>
        </xdr:cNvPicPr>
      </xdr:nvPicPr>
      <xdr:blipFill>
        <a:blip r:embed="rId2"/>
        <a:stretch>
          <a:fillRect/>
        </a:stretch>
      </xdr:blipFill>
      <xdr:spPr>
        <a:xfrm>
          <a:off x="3762375" y="6210300"/>
          <a:ext cx="923925" cy="342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79</xdr:row>
      <xdr:rowOff>19050</xdr:rowOff>
    </xdr:from>
    <xdr:to>
      <xdr:col>4</xdr:col>
      <xdr:colOff>361950</xdr:colOff>
      <xdr:row>81</xdr:row>
      <xdr:rowOff>66675</xdr:rowOff>
    </xdr:to>
    <xdr:pic>
      <xdr:nvPicPr>
        <xdr:cNvPr id="1" name="CommandButton1"/>
        <xdr:cNvPicPr preferRelativeResize="1">
          <a:picLocks noChangeAspect="1"/>
        </xdr:cNvPicPr>
      </xdr:nvPicPr>
      <xdr:blipFill>
        <a:blip r:embed="rId1"/>
        <a:stretch>
          <a:fillRect/>
        </a:stretch>
      </xdr:blipFill>
      <xdr:spPr>
        <a:xfrm>
          <a:off x="2247900" y="14239875"/>
          <a:ext cx="1028700" cy="390525"/>
        </a:xfrm>
        <a:prstGeom prst="rect">
          <a:avLst/>
        </a:prstGeom>
        <a:noFill/>
        <a:ln w="9525" cmpd="sng">
          <a:noFill/>
        </a:ln>
      </xdr:spPr>
    </xdr:pic>
    <xdr:clientData/>
  </xdr:twoCellAnchor>
  <xdr:twoCellAnchor editAs="oneCell">
    <xdr:from>
      <xdr:col>5</xdr:col>
      <xdr:colOff>0</xdr:colOff>
      <xdr:row>79</xdr:row>
      <xdr:rowOff>9525</xdr:rowOff>
    </xdr:from>
    <xdr:to>
      <xdr:col>6</xdr:col>
      <xdr:colOff>400050</xdr:colOff>
      <xdr:row>81</xdr:row>
      <xdr:rowOff>76200</xdr:rowOff>
    </xdr:to>
    <xdr:pic>
      <xdr:nvPicPr>
        <xdr:cNvPr id="2" name="CommandButton2"/>
        <xdr:cNvPicPr preferRelativeResize="1">
          <a:picLocks noChangeAspect="1"/>
        </xdr:cNvPicPr>
      </xdr:nvPicPr>
      <xdr:blipFill>
        <a:blip r:embed="rId2"/>
        <a:stretch>
          <a:fillRect/>
        </a:stretch>
      </xdr:blipFill>
      <xdr:spPr>
        <a:xfrm>
          <a:off x="3600450" y="14230350"/>
          <a:ext cx="1085850"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714375</xdr:colOff>
      <xdr:row>59</xdr:row>
      <xdr:rowOff>9525</xdr:rowOff>
    </xdr:from>
    <xdr:to>
      <xdr:col>4</xdr:col>
      <xdr:colOff>85725</xdr:colOff>
      <xdr:row>60</xdr:row>
      <xdr:rowOff>114300</xdr:rowOff>
    </xdr:to>
    <xdr:pic>
      <xdr:nvPicPr>
        <xdr:cNvPr id="1" name="CommandButton1"/>
        <xdr:cNvPicPr preferRelativeResize="1">
          <a:picLocks noChangeAspect="1"/>
        </xdr:cNvPicPr>
      </xdr:nvPicPr>
      <xdr:blipFill>
        <a:blip r:embed="rId1"/>
        <a:stretch>
          <a:fillRect/>
        </a:stretch>
      </xdr:blipFill>
      <xdr:spPr>
        <a:xfrm>
          <a:off x="2085975" y="10677525"/>
          <a:ext cx="819150" cy="276225"/>
        </a:xfrm>
        <a:prstGeom prst="rect">
          <a:avLst/>
        </a:prstGeom>
        <a:noFill/>
        <a:ln w="9525" cmpd="sng">
          <a:noFill/>
        </a:ln>
      </xdr:spPr>
    </xdr:pic>
    <xdr:clientData/>
  </xdr:twoCellAnchor>
  <xdr:twoCellAnchor editAs="oneCell">
    <xdr:from>
      <xdr:col>5</xdr:col>
      <xdr:colOff>0</xdr:colOff>
      <xdr:row>59</xdr:row>
      <xdr:rowOff>9525</xdr:rowOff>
    </xdr:from>
    <xdr:to>
      <xdr:col>6</xdr:col>
      <xdr:colOff>95250</xdr:colOff>
      <xdr:row>60</xdr:row>
      <xdr:rowOff>123825</xdr:rowOff>
    </xdr:to>
    <xdr:pic>
      <xdr:nvPicPr>
        <xdr:cNvPr id="2" name="CommandButton2"/>
        <xdr:cNvPicPr preferRelativeResize="1">
          <a:picLocks noChangeAspect="1"/>
        </xdr:cNvPicPr>
      </xdr:nvPicPr>
      <xdr:blipFill>
        <a:blip r:embed="rId2"/>
        <a:stretch>
          <a:fillRect/>
        </a:stretch>
      </xdr:blipFill>
      <xdr:spPr>
        <a:xfrm>
          <a:off x="3543300" y="10677525"/>
          <a:ext cx="8191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E33"/>
  <sheetViews>
    <sheetView view="pageBreakPreview" zoomScale="130" zoomScaleSheetLayoutView="130" zoomScalePageLayoutView="0" workbookViewId="0" topLeftCell="A1">
      <selection activeCell="E14" sqref="E14"/>
    </sheetView>
  </sheetViews>
  <sheetFormatPr defaultColWidth="9.00390625" defaultRowHeight="13.5"/>
  <sheetData>
    <row r="1" spans="1:5" ht="18.75">
      <c r="A1" s="1"/>
      <c r="B1" s="2"/>
      <c r="C1" s="3" t="s">
        <v>203</v>
      </c>
      <c r="D1" s="4"/>
      <c r="E1" s="4"/>
    </row>
    <row r="2" spans="1:5" ht="13.5">
      <c r="A2" s="1"/>
      <c r="B2" s="1"/>
      <c r="C2" s="1"/>
      <c r="D2" s="1"/>
      <c r="E2" s="1"/>
    </row>
    <row r="3" spans="1:5" ht="13.5">
      <c r="A3" s="1"/>
      <c r="B3" s="1"/>
      <c r="C3" s="1"/>
      <c r="D3" s="1"/>
      <c r="E3" s="1"/>
    </row>
    <row r="4" spans="1:5" ht="13.5">
      <c r="A4" s="1"/>
      <c r="B4" s="153" t="s">
        <v>90</v>
      </c>
      <c r="C4" s="153"/>
      <c r="D4" s="153"/>
      <c r="E4" s="153"/>
    </row>
    <row r="15" spans="1:5" ht="13.5">
      <c r="A15" s="6"/>
      <c r="B15" s="153" t="s">
        <v>91</v>
      </c>
      <c r="C15" s="153"/>
      <c r="D15" s="1"/>
      <c r="E15" s="1"/>
    </row>
    <row r="16" spans="1:5" ht="13.5">
      <c r="A16" s="6"/>
      <c r="B16" s="5"/>
      <c r="C16" s="5"/>
      <c r="D16" s="1"/>
      <c r="E16" s="1"/>
    </row>
    <row r="17" spans="1:5" ht="13.5">
      <c r="A17" s="6" t="s">
        <v>92</v>
      </c>
      <c r="B17" s="2"/>
      <c r="C17" s="2" t="s">
        <v>93</v>
      </c>
      <c r="D17" s="1"/>
      <c r="E17" s="1"/>
    </row>
    <row r="18" spans="1:5" ht="13.5">
      <c r="A18" s="1"/>
      <c r="B18" s="1"/>
      <c r="C18" s="1"/>
      <c r="D18" s="1"/>
      <c r="E18" s="1"/>
    </row>
    <row r="19" spans="1:5" ht="13.5">
      <c r="A19" s="6" t="s">
        <v>94</v>
      </c>
      <c r="B19" s="2"/>
      <c r="C19" s="2" t="s">
        <v>95</v>
      </c>
      <c r="D19" s="1"/>
      <c r="E19" s="1"/>
    </row>
    <row r="20" spans="1:5" ht="13.5">
      <c r="A20" s="1"/>
      <c r="B20" s="1"/>
      <c r="C20" s="1"/>
      <c r="D20" s="1"/>
      <c r="E20" s="1"/>
    </row>
    <row r="21" spans="1:5" ht="13.5">
      <c r="A21" s="6" t="s">
        <v>96</v>
      </c>
      <c r="B21" s="2"/>
      <c r="C21" s="2" t="s">
        <v>97</v>
      </c>
      <c r="D21" s="1"/>
      <c r="E21" s="1"/>
    </row>
    <row r="22" spans="1:5" ht="13.5">
      <c r="A22" s="1"/>
      <c r="B22" s="1"/>
      <c r="C22" s="1"/>
      <c r="D22" s="1"/>
      <c r="E22" s="1"/>
    </row>
    <row r="23" spans="1:5" ht="13.5">
      <c r="A23" s="6" t="s">
        <v>98</v>
      </c>
      <c r="B23" s="2"/>
      <c r="C23" s="2" t="s">
        <v>99</v>
      </c>
      <c r="D23" s="1"/>
      <c r="E23" s="1"/>
    </row>
    <row r="24" spans="1:5" ht="13.5">
      <c r="A24" s="1"/>
      <c r="B24" s="1"/>
      <c r="C24" s="1"/>
      <c r="D24" s="1"/>
      <c r="E24" s="1"/>
    </row>
    <row r="25" spans="1:5" ht="13.5">
      <c r="A25" s="6" t="s">
        <v>100</v>
      </c>
      <c r="B25" s="2"/>
      <c r="C25" s="2" t="s">
        <v>101</v>
      </c>
      <c r="D25" s="1"/>
      <c r="E25" s="1"/>
    </row>
    <row r="26" spans="1:5" ht="13.5">
      <c r="A26" s="1"/>
      <c r="B26" s="1"/>
      <c r="C26" s="1"/>
      <c r="D26" s="1"/>
      <c r="E26" s="1"/>
    </row>
    <row r="27" spans="1:5" ht="13.5">
      <c r="A27" s="6" t="s">
        <v>102</v>
      </c>
      <c r="B27" s="2"/>
      <c r="C27" s="2" t="s">
        <v>103</v>
      </c>
      <c r="D27" s="1"/>
      <c r="E27" s="1"/>
    </row>
    <row r="28" spans="1:5" ht="13.5">
      <c r="A28" s="6"/>
      <c r="B28" s="2"/>
      <c r="C28" s="2" t="s">
        <v>104</v>
      </c>
      <c r="D28" s="1"/>
      <c r="E28" s="1"/>
    </row>
    <row r="29" spans="1:5" ht="13.5">
      <c r="A29" s="1"/>
      <c r="B29" s="1"/>
      <c r="C29" s="1"/>
      <c r="D29" s="1"/>
      <c r="E29" s="1"/>
    </row>
    <row r="30" spans="1:5" ht="13.5">
      <c r="A30" s="6" t="s">
        <v>105</v>
      </c>
      <c r="B30" s="2"/>
      <c r="C30" s="2" t="s">
        <v>106</v>
      </c>
      <c r="D30" s="1"/>
      <c r="E30" s="1"/>
    </row>
    <row r="31" spans="1:5" ht="13.5">
      <c r="A31" s="6"/>
      <c r="B31" s="2"/>
      <c r="C31" s="2" t="s">
        <v>107</v>
      </c>
      <c r="D31" s="1"/>
      <c r="E31" s="1"/>
    </row>
    <row r="32" spans="1:5" ht="13.5">
      <c r="A32" s="1"/>
      <c r="B32" s="1"/>
      <c r="C32" s="1"/>
      <c r="D32" s="1"/>
      <c r="E32" s="1"/>
    </row>
    <row r="33" spans="1:5" ht="13.5">
      <c r="A33" s="6" t="s">
        <v>108</v>
      </c>
      <c r="B33" s="2"/>
      <c r="C33" s="2" t="s">
        <v>109</v>
      </c>
      <c r="D33" s="1"/>
      <c r="E33" s="1"/>
    </row>
  </sheetData>
  <sheetProtection/>
  <printOptions/>
  <pageMargins left="0.75" right="0.75" top="1" bottom="1" header="0.512" footer="0.512"/>
  <pageSetup horizontalDpi="600" verticalDpi="600"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Sheet10"/>
  <dimension ref="A1:O78"/>
  <sheetViews>
    <sheetView view="pageBreakPreview" zoomScale="115" zoomScaleSheetLayoutView="115" zoomScalePageLayoutView="0" workbookViewId="0" topLeftCell="A1">
      <pane xSplit="2" ySplit="3" topLeftCell="J43" activePane="bottomRight" state="frozen"/>
      <selection pane="topLeft" activeCell="A1" sqref="A1"/>
      <selection pane="topRight" activeCell="A1" sqref="A1"/>
      <selection pane="bottomLeft" activeCell="A1" sqref="A1"/>
      <selection pane="bottomRight" activeCell="M14" sqref="M14"/>
    </sheetView>
  </sheetViews>
  <sheetFormatPr defaultColWidth="9.00390625" defaultRowHeight="13.5"/>
  <cols>
    <col min="1" max="2" width="9.00390625" style="184" customWidth="1"/>
    <col min="3" max="15" width="9.50390625" style="184" customWidth="1"/>
    <col min="16" max="16384" width="9.00390625" style="184" customWidth="1"/>
  </cols>
  <sheetData>
    <row r="1" spans="1:15" ht="17.25">
      <c r="A1" s="267"/>
      <c r="B1" s="67" t="s">
        <v>58</v>
      </c>
      <c r="C1" s="67" t="s">
        <v>59</v>
      </c>
      <c r="D1" s="67"/>
      <c r="E1" s="67"/>
      <c r="F1" s="67"/>
      <c r="G1" s="67" t="s">
        <v>199</v>
      </c>
      <c r="H1" s="67"/>
      <c r="I1" s="207"/>
      <c r="J1" s="207"/>
      <c r="K1" s="207"/>
      <c r="L1" s="207"/>
      <c r="M1" s="207"/>
      <c r="N1" s="207"/>
      <c r="O1" s="207"/>
    </row>
    <row r="2" spans="1:15" ht="14.25" thickBot="1">
      <c r="A2" s="268"/>
      <c r="B2" s="207"/>
      <c r="C2" s="207"/>
      <c r="D2" s="207"/>
      <c r="E2" s="207"/>
      <c r="F2" s="207"/>
      <c r="G2" s="207"/>
      <c r="H2" s="207"/>
      <c r="I2" s="207"/>
      <c r="J2" s="207"/>
      <c r="K2" s="207"/>
      <c r="L2" s="207"/>
      <c r="M2" s="207"/>
      <c r="N2" s="207"/>
      <c r="O2" s="207"/>
    </row>
    <row r="3" spans="1:15" ht="18" thickBot="1">
      <c r="A3" s="132" t="s">
        <v>47</v>
      </c>
      <c r="B3" s="133" t="s">
        <v>48</v>
      </c>
      <c r="C3" s="134" t="s">
        <v>2</v>
      </c>
      <c r="D3" s="135" t="s">
        <v>3</v>
      </c>
      <c r="E3" s="135" t="s">
        <v>4</v>
      </c>
      <c r="F3" s="135" t="s">
        <v>5</v>
      </c>
      <c r="G3" s="135" t="s">
        <v>6</v>
      </c>
      <c r="H3" s="135" t="s">
        <v>7</v>
      </c>
      <c r="I3" s="135" t="s">
        <v>8</v>
      </c>
      <c r="J3" s="135" t="s">
        <v>9</v>
      </c>
      <c r="K3" s="135" t="s">
        <v>10</v>
      </c>
      <c r="L3" s="135" t="s">
        <v>11</v>
      </c>
      <c r="M3" s="135" t="s">
        <v>12</v>
      </c>
      <c r="N3" s="136" t="s">
        <v>13</v>
      </c>
      <c r="O3" s="137" t="s">
        <v>49</v>
      </c>
    </row>
    <row r="4" spans="1:15" ht="15" thickTop="1">
      <c r="A4" s="138"/>
      <c r="B4" s="269" t="s">
        <v>51</v>
      </c>
      <c r="C4" s="175">
        <f>IF(C5="","",SUM(C5:C8))</f>
        <v>20</v>
      </c>
      <c r="D4" s="210">
        <f>IF(D5="","",SUM(D5:D8))</f>
        <v>92</v>
      </c>
      <c r="E4" s="210">
        <f aca="true" t="shared" si="0" ref="E4:N4">IF(E5="","",SUM(E5:E8))</f>
        <v>99</v>
      </c>
      <c r="F4" s="210">
        <f t="shared" si="0"/>
        <v>123</v>
      </c>
      <c r="G4" s="210">
        <f t="shared" si="0"/>
        <v>63</v>
      </c>
      <c r="H4" s="210">
        <f t="shared" si="0"/>
        <v>89</v>
      </c>
      <c r="I4" s="210">
        <f t="shared" si="0"/>
        <v>145</v>
      </c>
      <c r="J4" s="210">
        <f t="shared" si="0"/>
        <v>71</v>
      </c>
      <c r="K4" s="210">
        <f t="shared" si="0"/>
        <v>73</v>
      </c>
      <c r="L4" s="210">
        <f t="shared" si="0"/>
        <v>102</v>
      </c>
      <c r="M4" s="210">
        <f t="shared" si="0"/>
        <v>121</v>
      </c>
      <c r="N4" s="211">
        <f t="shared" si="0"/>
        <v>71</v>
      </c>
      <c r="O4" s="242">
        <f>SUM(C4:N4)</f>
        <v>1069</v>
      </c>
    </row>
    <row r="5" spans="1:15" ht="14.25">
      <c r="A5" s="139"/>
      <c r="B5" s="270" t="s">
        <v>52</v>
      </c>
      <c r="C5" s="189">
        <v>15</v>
      </c>
      <c r="D5" s="214">
        <v>44</v>
      </c>
      <c r="E5" s="214">
        <v>40</v>
      </c>
      <c r="F5" s="214">
        <v>38</v>
      </c>
      <c r="G5" s="214">
        <v>43</v>
      </c>
      <c r="H5" s="214">
        <v>51</v>
      </c>
      <c r="I5" s="214">
        <v>45</v>
      </c>
      <c r="J5" s="214">
        <v>42</v>
      </c>
      <c r="K5" s="214">
        <v>27</v>
      </c>
      <c r="L5" s="214">
        <v>46</v>
      </c>
      <c r="M5" s="692">
        <v>27</v>
      </c>
      <c r="N5" s="252">
        <v>52</v>
      </c>
      <c r="O5" s="243">
        <f aca="true" t="shared" si="1" ref="O5:O58">SUM(C5:N5)</f>
        <v>470</v>
      </c>
    </row>
    <row r="6" spans="1:15" ht="14.25">
      <c r="A6" s="140" t="s">
        <v>181</v>
      </c>
      <c r="B6" s="270" t="s">
        <v>53</v>
      </c>
      <c r="C6" s="189">
        <v>2</v>
      </c>
      <c r="D6" s="214">
        <v>30</v>
      </c>
      <c r="E6" s="214">
        <v>44</v>
      </c>
      <c r="F6" s="214">
        <v>72</v>
      </c>
      <c r="G6" s="214">
        <v>16</v>
      </c>
      <c r="H6" s="214">
        <v>30</v>
      </c>
      <c r="I6" s="214">
        <v>94</v>
      </c>
      <c r="J6" s="214">
        <v>14</v>
      </c>
      <c r="K6" s="214">
        <v>31</v>
      </c>
      <c r="L6" s="214">
        <v>48</v>
      </c>
      <c r="M6" s="692">
        <v>70</v>
      </c>
      <c r="N6" s="252">
        <v>8</v>
      </c>
      <c r="O6" s="243">
        <f t="shared" si="1"/>
        <v>459</v>
      </c>
    </row>
    <row r="7" spans="1:15" ht="14.25">
      <c r="A7" s="141"/>
      <c r="B7" s="270" t="s">
        <v>96</v>
      </c>
      <c r="C7" s="189">
        <v>0</v>
      </c>
      <c r="D7" s="214">
        <v>0</v>
      </c>
      <c r="E7" s="214">
        <v>0</v>
      </c>
      <c r="F7" s="214">
        <v>0</v>
      </c>
      <c r="G7" s="214">
        <v>0</v>
      </c>
      <c r="H7" s="214">
        <v>0</v>
      </c>
      <c r="I7" s="214">
        <v>0</v>
      </c>
      <c r="J7" s="214">
        <v>0</v>
      </c>
      <c r="K7" s="214">
        <v>0</v>
      </c>
      <c r="L7" s="214">
        <v>0</v>
      </c>
      <c r="M7" s="692">
        <v>0</v>
      </c>
      <c r="N7" s="252">
        <v>0</v>
      </c>
      <c r="O7" s="243">
        <f t="shared" si="1"/>
        <v>0</v>
      </c>
    </row>
    <row r="8" spans="1:15" ht="15" thickBot="1">
      <c r="A8" s="142"/>
      <c r="B8" s="271" t="s">
        <v>54</v>
      </c>
      <c r="C8" s="193">
        <v>3</v>
      </c>
      <c r="D8" s="255">
        <v>18</v>
      </c>
      <c r="E8" s="255">
        <v>15</v>
      </c>
      <c r="F8" s="255">
        <v>13</v>
      </c>
      <c r="G8" s="255">
        <v>4</v>
      </c>
      <c r="H8" s="255">
        <v>8</v>
      </c>
      <c r="I8" s="255">
        <v>6</v>
      </c>
      <c r="J8" s="255">
        <v>15</v>
      </c>
      <c r="K8" s="255">
        <v>15</v>
      </c>
      <c r="L8" s="255">
        <v>8</v>
      </c>
      <c r="M8" s="691">
        <v>24</v>
      </c>
      <c r="N8" s="256">
        <v>11</v>
      </c>
      <c r="O8" s="237">
        <f t="shared" si="1"/>
        <v>140</v>
      </c>
    </row>
    <row r="9" spans="1:15" ht="14.25" thickTop="1">
      <c r="A9" s="718" t="s">
        <v>77</v>
      </c>
      <c r="B9" s="272" t="s">
        <v>51</v>
      </c>
      <c r="C9" s="175">
        <f>IF(C10="","",SUM(C10:C13))</f>
        <v>33</v>
      </c>
      <c r="D9" s="273">
        <f aca="true" t="shared" si="2" ref="D9:N9">IF(D10="","",SUM(D10:D13))</f>
        <v>34</v>
      </c>
      <c r="E9" s="210">
        <f t="shared" si="2"/>
        <v>33</v>
      </c>
      <c r="F9" s="210">
        <f t="shared" si="2"/>
        <v>29</v>
      </c>
      <c r="G9" s="210">
        <f t="shared" si="2"/>
        <v>22</v>
      </c>
      <c r="H9" s="210">
        <f t="shared" si="2"/>
        <v>56</v>
      </c>
      <c r="I9" s="210">
        <f t="shared" si="2"/>
        <v>17</v>
      </c>
      <c r="J9" s="210">
        <f t="shared" si="2"/>
        <v>26</v>
      </c>
      <c r="K9" s="210">
        <f t="shared" si="2"/>
        <v>43</v>
      </c>
      <c r="L9" s="210">
        <f t="shared" si="2"/>
        <v>21</v>
      </c>
      <c r="M9" s="210">
        <f t="shared" si="2"/>
        <v>33</v>
      </c>
      <c r="N9" s="211">
        <f t="shared" si="2"/>
        <v>30</v>
      </c>
      <c r="O9" s="242">
        <f t="shared" si="1"/>
        <v>377</v>
      </c>
    </row>
    <row r="10" spans="1:15" ht="13.5">
      <c r="A10" s="718"/>
      <c r="B10" s="270" t="s">
        <v>52</v>
      </c>
      <c r="C10" s="189">
        <v>21</v>
      </c>
      <c r="D10" s="214">
        <v>25</v>
      </c>
      <c r="E10" s="214">
        <v>17</v>
      </c>
      <c r="F10" s="214">
        <v>14</v>
      </c>
      <c r="G10" s="214">
        <v>22</v>
      </c>
      <c r="H10" s="214">
        <v>23</v>
      </c>
      <c r="I10" s="214">
        <v>17</v>
      </c>
      <c r="J10" s="214">
        <v>18</v>
      </c>
      <c r="K10" s="214">
        <v>18</v>
      </c>
      <c r="L10" s="214">
        <v>15</v>
      </c>
      <c r="M10" s="692">
        <v>14</v>
      </c>
      <c r="N10" s="252">
        <v>13</v>
      </c>
      <c r="O10" s="243">
        <f t="shared" si="1"/>
        <v>217</v>
      </c>
    </row>
    <row r="11" spans="1:15" ht="13.5">
      <c r="A11" s="718"/>
      <c r="B11" s="270" t="s">
        <v>53</v>
      </c>
      <c r="C11" s="189">
        <v>0</v>
      </c>
      <c r="D11" s="214">
        <v>8</v>
      </c>
      <c r="E11" s="214">
        <v>16</v>
      </c>
      <c r="F11" s="214">
        <v>14</v>
      </c>
      <c r="G11" s="214">
        <v>0</v>
      </c>
      <c r="H11" s="214">
        <v>26</v>
      </c>
      <c r="I11" s="214">
        <v>0</v>
      </c>
      <c r="J11" s="214">
        <v>0</v>
      </c>
      <c r="K11" s="214">
        <v>14</v>
      </c>
      <c r="L11" s="214">
        <v>0</v>
      </c>
      <c r="M11" s="692">
        <v>16</v>
      </c>
      <c r="N11" s="252">
        <v>13</v>
      </c>
      <c r="O11" s="243">
        <f t="shared" si="1"/>
        <v>107</v>
      </c>
    </row>
    <row r="12" spans="1:15" ht="14.25">
      <c r="A12" s="141"/>
      <c r="B12" s="270" t="s">
        <v>96</v>
      </c>
      <c r="C12" s="189">
        <v>0</v>
      </c>
      <c r="D12" s="214">
        <v>0</v>
      </c>
      <c r="E12" s="214">
        <v>0</v>
      </c>
      <c r="F12" s="214">
        <v>1</v>
      </c>
      <c r="G12" s="214">
        <v>0</v>
      </c>
      <c r="H12" s="214">
        <v>0</v>
      </c>
      <c r="I12" s="214">
        <v>0</v>
      </c>
      <c r="J12" s="214">
        <v>0</v>
      </c>
      <c r="K12" s="214">
        <v>0</v>
      </c>
      <c r="L12" s="214">
        <v>0</v>
      </c>
      <c r="M12" s="692">
        <v>0</v>
      </c>
      <c r="N12" s="252">
        <v>0</v>
      </c>
      <c r="O12" s="243">
        <f t="shared" si="1"/>
        <v>1</v>
      </c>
    </row>
    <row r="13" spans="1:15" ht="15" thickBot="1">
      <c r="A13" s="141"/>
      <c r="B13" s="274" t="s">
        <v>54</v>
      </c>
      <c r="C13" s="193">
        <v>12</v>
      </c>
      <c r="D13" s="255">
        <v>1</v>
      </c>
      <c r="E13" s="255">
        <v>0</v>
      </c>
      <c r="F13" s="255">
        <v>0</v>
      </c>
      <c r="G13" s="255">
        <v>0</v>
      </c>
      <c r="H13" s="255">
        <v>7</v>
      </c>
      <c r="I13" s="255">
        <v>0</v>
      </c>
      <c r="J13" s="255">
        <v>8</v>
      </c>
      <c r="K13" s="255">
        <v>11</v>
      </c>
      <c r="L13" s="255">
        <v>6</v>
      </c>
      <c r="M13" s="691">
        <v>3</v>
      </c>
      <c r="N13" s="256">
        <v>4</v>
      </c>
      <c r="O13" s="237">
        <f t="shared" si="1"/>
        <v>52</v>
      </c>
    </row>
    <row r="14" spans="1:15" ht="14.25" thickTop="1">
      <c r="A14" s="717" t="s">
        <v>76</v>
      </c>
      <c r="B14" s="269" t="s">
        <v>51</v>
      </c>
      <c r="C14" s="175">
        <f>IF(C15="","",SUM(C15:C18))</f>
        <v>47</v>
      </c>
      <c r="D14" s="210">
        <f aca="true" t="shared" si="3" ref="D14:M14">IF(D15="","",SUM(D15:D18))</f>
        <v>25</v>
      </c>
      <c r="E14" s="210">
        <f t="shared" si="3"/>
        <v>40</v>
      </c>
      <c r="F14" s="210">
        <f t="shared" si="3"/>
        <v>17</v>
      </c>
      <c r="G14" s="210">
        <f t="shared" si="3"/>
        <v>34</v>
      </c>
      <c r="H14" s="210">
        <f t="shared" si="3"/>
        <v>17</v>
      </c>
      <c r="I14" s="210">
        <f t="shared" si="3"/>
        <v>40</v>
      </c>
      <c r="J14" s="210">
        <f t="shared" si="3"/>
        <v>12</v>
      </c>
      <c r="K14" s="210">
        <f t="shared" si="3"/>
        <v>20</v>
      </c>
      <c r="L14" s="210">
        <f t="shared" si="3"/>
        <v>9</v>
      </c>
      <c r="M14" s="210">
        <f t="shared" si="3"/>
        <v>15</v>
      </c>
      <c r="N14" s="211">
        <f>IF(N15="","",SUM(N15:N18))</f>
        <v>28</v>
      </c>
      <c r="O14" s="242">
        <f t="shared" si="1"/>
        <v>304</v>
      </c>
    </row>
    <row r="15" spans="1:15" ht="13.5">
      <c r="A15" s="718"/>
      <c r="B15" s="270" t="s">
        <v>52</v>
      </c>
      <c r="C15" s="189">
        <v>21</v>
      </c>
      <c r="D15" s="214">
        <v>15</v>
      </c>
      <c r="E15" s="214">
        <v>17</v>
      </c>
      <c r="F15" s="214">
        <v>7</v>
      </c>
      <c r="G15" s="214">
        <v>14</v>
      </c>
      <c r="H15" s="214">
        <v>17</v>
      </c>
      <c r="I15" s="214">
        <v>34</v>
      </c>
      <c r="J15" s="214">
        <v>11</v>
      </c>
      <c r="K15" s="214">
        <v>14</v>
      </c>
      <c r="L15" s="214">
        <v>9</v>
      </c>
      <c r="M15" s="692">
        <v>12</v>
      </c>
      <c r="N15" s="252">
        <v>7</v>
      </c>
      <c r="O15" s="243">
        <f t="shared" si="1"/>
        <v>178</v>
      </c>
    </row>
    <row r="16" spans="1:15" ht="13.5">
      <c r="A16" s="718"/>
      <c r="B16" s="270" t="s">
        <v>53</v>
      </c>
      <c r="C16" s="189">
        <v>26</v>
      </c>
      <c r="D16" s="214">
        <v>8</v>
      </c>
      <c r="E16" s="214">
        <v>20</v>
      </c>
      <c r="F16" s="214">
        <v>10</v>
      </c>
      <c r="G16" s="214">
        <v>18</v>
      </c>
      <c r="H16" s="214">
        <v>0</v>
      </c>
      <c r="I16" s="214">
        <v>4</v>
      </c>
      <c r="J16" s="214">
        <v>0</v>
      </c>
      <c r="K16" s="214">
        <v>6</v>
      </c>
      <c r="L16" s="214">
        <v>0</v>
      </c>
      <c r="M16" s="692">
        <v>0</v>
      </c>
      <c r="N16" s="252">
        <v>14</v>
      </c>
      <c r="O16" s="243">
        <f t="shared" si="1"/>
        <v>106</v>
      </c>
    </row>
    <row r="17" spans="1:15" ht="14.25">
      <c r="A17" s="141"/>
      <c r="B17" s="270" t="s">
        <v>96</v>
      </c>
      <c r="C17" s="189">
        <v>0</v>
      </c>
      <c r="D17" s="214">
        <v>0</v>
      </c>
      <c r="E17" s="214">
        <v>0</v>
      </c>
      <c r="F17" s="214">
        <v>0</v>
      </c>
      <c r="G17" s="214">
        <v>0</v>
      </c>
      <c r="H17" s="214">
        <v>0</v>
      </c>
      <c r="I17" s="214">
        <v>0</v>
      </c>
      <c r="J17" s="214">
        <v>0</v>
      </c>
      <c r="K17" s="214">
        <v>0</v>
      </c>
      <c r="L17" s="214">
        <v>0</v>
      </c>
      <c r="M17" s="692">
        <v>0</v>
      </c>
      <c r="N17" s="252">
        <v>0</v>
      </c>
      <c r="O17" s="243">
        <f t="shared" si="1"/>
        <v>0</v>
      </c>
    </row>
    <row r="18" spans="1:15" ht="15" thickBot="1">
      <c r="A18" s="142"/>
      <c r="B18" s="271" t="s">
        <v>54</v>
      </c>
      <c r="C18" s="193">
        <v>0</v>
      </c>
      <c r="D18" s="255">
        <v>2</v>
      </c>
      <c r="E18" s="255">
        <v>3</v>
      </c>
      <c r="F18" s="255">
        <v>0</v>
      </c>
      <c r="G18" s="255">
        <v>2</v>
      </c>
      <c r="H18" s="255">
        <v>0</v>
      </c>
      <c r="I18" s="255">
        <v>2</v>
      </c>
      <c r="J18" s="255">
        <v>1</v>
      </c>
      <c r="K18" s="255">
        <v>0</v>
      </c>
      <c r="L18" s="255">
        <v>0</v>
      </c>
      <c r="M18" s="691">
        <v>3</v>
      </c>
      <c r="N18" s="256">
        <v>7</v>
      </c>
      <c r="O18" s="257">
        <f t="shared" si="1"/>
        <v>20</v>
      </c>
    </row>
    <row r="19" spans="1:15" ht="14.25" thickTop="1">
      <c r="A19" s="718" t="s">
        <v>146</v>
      </c>
      <c r="B19" s="272" t="s">
        <v>51</v>
      </c>
      <c r="C19" s="179">
        <f>IF(C20="","",SUM(C20:C23))</f>
        <v>62</v>
      </c>
      <c r="D19" s="210">
        <f aca="true" t="shared" si="4" ref="D19:N19">IF(D20="","",SUM(D20:D23))</f>
        <v>40</v>
      </c>
      <c r="E19" s="210">
        <f t="shared" si="4"/>
        <v>69</v>
      </c>
      <c r="F19" s="210">
        <f t="shared" si="4"/>
        <v>49</v>
      </c>
      <c r="G19" s="210">
        <f t="shared" si="4"/>
        <v>65</v>
      </c>
      <c r="H19" s="210">
        <f t="shared" si="4"/>
        <v>94</v>
      </c>
      <c r="I19" s="210">
        <f t="shared" si="4"/>
        <v>89</v>
      </c>
      <c r="J19" s="210">
        <f t="shared" si="4"/>
        <v>73</v>
      </c>
      <c r="K19" s="210">
        <f t="shared" si="4"/>
        <v>42</v>
      </c>
      <c r="L19" s="210">
        <f t="shared" si="4"/>
        <v>44</v>
      </c>
      <c r="M19" s="210">
        <f t="shared" si="4"/>
        <v>33</v>
      </c>
      <c r="N19" s="211">
        <f t="shared" si="4"/>
        <v>41</v>
      </c>
      <c r="O19" s="259">
        <f t="shared" si="1"/>
        <v>701</v>
      </c>
    </row>
    <row r="20" spans="1:15" ht="13.5">
      <c r="A20" s="718"/>
      <c r="B20" s="270" t="s">
        <v>52</v>
      </c>
      <c r="C20" s="189">
        <v>34</v>
      </c>
      <c r="D20" s="214">
        <v>34</v>
      </c>
      <c r="E20" s="214">
        <v>37</v>
      </c>
      <c r="F20" s="214">
        <v>24</v>
      </c>
      <c r="G20" s="214">
        <v>33</v>
      </c>
      <c r="H20" s="214">
        <v>36</v>
      </c>
      <c r="I20" s="214">
        <v>47</v>
      </c>
      <c r="J20" s="214">
        <v>38</v>
      </c>
      <c r="K20" s="214">
        <v>32</v>
      </c>
      <c r="L20" s="214">
        <v>23</v>
      </c>
      <c r="M20" s="692">
        <v>29</v>
      </c>
      <c r="N20" s="252">
        <v>18</v>
      </c>
      <c r="O20" s="243">
        <f t="shared" si="1"/>
        <v>385</v>
      </c>
    </row>
    <row r="21" spans="1:15" ht="13.5">
      <c r="A21" s="718"/>
      <c r="B21" s="270" t="s">
        <v>53</v>
      </c>
      <c r="C21" s="189">
        <v>24</v>
      </c>
      <c r="D21" s="214">
        <v>4</v>
      </c>
      <c r="E21" s="214">
        <v>27</v>
      </c>
      <c r="F21" s="214">
        <v>14</v>
      </c>
      <c r="G21" s="214">
        <v>31</v>
      </c>
      <c r="H21" s="214">
        <v>54</v>
      </c>
      <c r="I21" s="214">
        <v>42</v>
      </c>
      <c r="J21" s="214">
        <v>34</v>
      </c>
      <c r="K21" s="214">
        <v>10</v>
      </c>
      <c r="L21" s="214">
        <v>21</v>
      </c>
      <c r="M21" s="692">
        <v>4</v>
      </c>
      <c r="N21" s="252">
        <v>14</v>
      </c>
      <c r="O21" s="243">
        <f t="shared" si="1"/>
        <v>279</v>
      </c>
    </row>
    <row r="22" spans="1:15" ht="14.25">
      <c r="A22" s="141"/>
      <c r="B22" s="270" t="s">
        <v>96</v>
      </c>
      <c r="C22" s="189">
        <v>0</v>
      </c>
      <c r="D22" s="214">
        <v>0</v>
      </c>
      <c r="E22" s="214">
        <v>0</v>
      </c>
      <c r="F22" s="214">
        <v>0</v>
      </c>
      <c r="G22" s="214">
        <v>0</v>
      </c>
      <c r="H22" s="214">
        <v>0</v>
      </c>
      <c r="I22" s="214">
        <v>0</v>
      </c>
      <c r="J22" s="214">
        <v>0</v>
      </c>
      <c r="K22" s="214">
        <v>0</v>
      </c>
      <c r="L22" s="214">
        <v>0</v>
      </c>
      <c r="M22" s="692">
        <v>0</v>
      </c>
      <c r="N22" s="252">
        <v>0</v>
      </c>
      <c r="O22" s="243">
        <f t="shared" si="1"/>
        <v>0</v>
      </c>
    </row>
    <row r="23" spans="1:15" ht="15" thickBot="1">
      <c r="A23" s="142"/>
      <c r="B23" s="271" t="s">
        <v>54</v>
      </c>
      <c r="C23" s="193">
        <v>4</v>
      </c>
      <c r="D23" s="255">
        <v>2</v>
      </c>
      <c r="E23" s="255">
        <v>5</v>
      </c>
      <c r="F23" s="255">
        <v>11</v>
      </c>
      <c r="G23" s="255">
        <v>1</v>
      </c>
      <c r="H23" s="255">
        <v>4</v>
      </c>
      <c r="I23" s="255">
        <v>0</v>
      </c>
      <c r="J23" s="255">
        <v>1</v>
      </c>
      <c r="K23" s="255">
        <v>0</v>
      </c>
      <c r="L23" s="255">
        <v>0</v>
      </c>
      <c r="M23" s="691">
        <v>0</v>
      </c>
      <c r="N23" s="256">
        <v>9</v>
      </c>
      <c r="O23" s="237">
        <f t="shared" si="1"/>
        <v>37</v>
      </c>
    </row>
    <row r="24" spans="1:15" ht="15" thickTop="1">
      <c r="A24" s="141"/>
      <c r="B24" s="269" t="s">
        <v>51</v>
      </c>
      <c r="C24" s="175">
        <f>IF(C25="","",SUM(C25:C28))</f>
        <v>43</v>
      </c>
      <c r="D24" s="210">
        <f aca="true" t="shared" si="5" ref="D24:N24">IF(D25="","",SUM(D25:D28))</f>
        <v>20</v>
      </c>
      <c r="E24" s="210">
        <f t="shared" si="5"/>
        <v>17</v>
      </c>
      <c r="F24" s="210">
        <f t="shared" si="5"/>
        <v>12</v>
      </c>
      <c r="G24" s="210">
        <f t="shared" si="5"/>
        <v>23</v>
      </c>
      <c r="H24" s="210">
        <f t="shared" si="5"/>
        <v>19</v>
      </c>
      <c r="I24" s="210">
        <f t="shared" si="5"/>
        <v>52</v>
      </c>
      <c r="J24" s="210">
        <f t="shared" si="5"/>
        <v>28</v>
      </c>
      <c r="K24" s="210">
        <f t="shared" si="5"/>
        <v>28</v>
      </c>
      <c r="L24" s="210">
        <f t="shared" si="5"/>
        <v>14</v>
      </c>
      <c r="M24" s="210">
        <f t="shared" si="5"/>
        <v>14</v>
      </c>
      <c r="N24" s="211">
        <f t="shared" si="5"/>
        <v>30</v>
      </c>
      <c r="O24" s="242">
        <f t="shared" si="1"/>
        <v>300</v>
      </c>
    </row>
    <row r="25" spans="1:15" ht="14.25">
      <c r="A25" s="141"/>
      <c r="B25" s="270" t="s">
        <v>52</v>
      </c>
      <c r="C25" s="189">
        <v>28</v>
      </c>
      <c r="D25" s="214">
        <v>17</v>
      </c>
      <c r="E25" s="214">
        <v>17</v>
      </c>
      <c r="F25" s="214">
        <v>8</v>
      </c>
      <c r="G25" s="214">
        <v>13</v>
      </c>
      <c r="H25" s="214">
        <v>11</v>
      </c>
      <c r="I25" s="214">
        <v>18</v>
      </c>
      <c r="J25" s="214">
        <v>18</v>
      </c>
      <c r="K25" s="214">
        <v>23</v>
      </c>
      <c r="L25" s="214">
        <v>14</v>
      </c>
      <c r="M25" s="692">
        <v>12</v>
      </c>
      <c r="N25" s="252">
        <v>16</v>
      </c>
      <c r="O25" s="243">
        <f t="shared" si="1"/>
        <v>195</v>
      </c>
    </row>
    <row r="26" spans="1:15" ht="14.25">
      <c r="A26" s="140" t="s">
        <v>147</v>
      </c>
      <c r="B26" s="270" t="s">
        <v>53</v>
      </c>
      <c r="C26" s="189">
        <v>15</v>
      </c>
      <c r="D26" s="214">
        <v>0</v>
      </c>
      <c r="E26" s="214">
        <v>0</v>
      </c>
      <c r="F26" s="214">
        <v>4</v>
      </c>
      <c r="G26" s="214">
        <v>10</v>
      </c>
      <c r="H26" s="214">
        <v>6</v>
      </c>
      <c r="I26" s="214">
        <v>34</v>
      </c>
      <c r="J26" s="214">
        <v>6</v>
      </c>
      <c r="K26" s="214">
        <v>5</v>
      </c>
      <c r="L26" s="214">
        <v>0</v>
      </c>
      <c r="M26" s="692">
        <v>0</v>
      </c>
      <c r="N26" s="252">
        <v>14</v>
      </c>
      <c r="O26" s="243">
        <f t="shared" si="1"/>
        <v>94</v>
      </c>
    </row>
    <row r="27" spans="1:15" ht="14.25">
      <c r="A27" s="141"/>
      <c r="B27" s="270" t="s">
        <v>83</v>
      </c>
      <c r="C27" s="189">
        <v>0</v>
      </c>
      <c r="D27" s="214">
        <v>0</v>
      </c>
      <c r="E27" s="214">
        <v>0</v>
      </c>
      <c r="F27" s="214">
        <v>0</v>
      </c>
      <c r="G27" s="214">
        <v>0</v>
      </c>
      <c r="H27" s="214">
        <v>0</v>
      </c>
      <c r="I27" s="214">
        <v>0</v>
      </c>
      <c r="J27" s="214">
        <v>0</v>
      </c>
      <c r="K27" s="214">
        <v>0</v>
      </c>
      <c r="L27" s="214">
        <v>0</v>
      </c>
      <c r="M27" s="692">
        <v>0</v>
      </c>
      <c r="N27" s="252">
        <v>0</v>
      </c>
      <c r="O27" s="243">
        <f t="shared" si="1"/>
        <v>0</v>
      </c>
    </row>
    <row r="28" spans="1:15" ht="15" thickBot="1">
      <c r="A28" s="142"/>
      <c r="B28" s="275" t="s">
        <v>54</v>
      </c>
      <c r="C28" s="193">
        <v>0</v>
      </c>
      <c r="D28" s="255">
        <v>3</v>
      </c>
      <c r="E28" s="255">
        <v>0</v>
      </c>
      <c r="F28" s="255">
        <v>0</v>
      </c>
      <c r="G28" s="255">
        <v>0</v>
      </c>
      <c r="H28" s="255">
        <v>2</v>
      </c>
      <c r="I28" s="255">
        <v>0</v>
      </c>
      <c r="J28" s="255">
        <v>4</v>
      </c>
      <c r="K28" s="255">
        <v>0</v>
      </c>
      <c r="L28" s="255">
        <v>0</v>
      </c>
      <c r="M28" s="691">
        <v>2</v>
      </c>
      <c r="N28" s="256">
        <v>0</v>
      </c>
      <c r="O28" s="237">
        <f t="shared" si="1"/>
        <v>11</v>
      </c>
    </row>
    <row r="29" spans="1:15" ht="14.25" thickTop="1">
      <c r="A29" s="720" t="s">
        <v>148</v>
      </c>
      <c r="B29" s="269" t="s">
        <v>51</v>
      </c>
      <c r="C29" s="179">
        <f>IF(C30="","",SUM(C30:C33))</f>
        <v>18</v>
      </c>
      <c r="D29" s="210">
        <f aca="true" t="shared" si="6" ref="D29:N29">IF(D30="","",SUM(D30:D33))</f>
        <v>28</v>
      </c>
      <c r="E29" s="210">
        <f t="shared" si="6"/>
        <v>13</v>
      </c>
      <c r="F29" s="210">
        <f t="shared" si="6"/>
        <v>10</v>
      </c>
      <c r="G29" s="210">
        <f t="shared" si="6"/>
        <v>25</v>
      </c>
      <c r="H29" s="210">
        <f t="shared" si="6"/>
        <v>15</v>
      </c>
      <c r="I29" s="210">
        <f t="shared" si="6"/>
        <v>30</v>
      </c>
      <c r="J29" s="210">
        <f t="shared" si="6"/>
        <v>15</v>
      </c>
      <c r="K29" s="210">
        <f t="shared" si="6"/>
        <v>32</v>
      </c>
      <c r="L29" s="210">
        <f t="shared" si="6"/>
        <v>8</v>
      </c>
      <c r="M29" s="210">
        <f t="shared" si="6"/>
        <v>12</v>
      </c>
      <c r="N29" s="211">
        <f t="shared" si="6"/>
        <v>13</v>
      </c>
      <c r="O29" s="242">
        <f t="shared" si="1"/>
        <v>219</v>
      </c>
    </row>
    <row r="30" spans="1:15" ht="13.5">
      <c r="A30" s="721"/>
      <c r="B30" s="270" t="s">
        <v>52</v>
      </c>
      <c r="C30" s="189">
        <v>18</v>
      </c>
      <c r="D30" s="214">
        <v>17</v>
      </c>
      <c r="E30" s="214">
        <v>13</v>
      </c>
      <c r="F30" s="214">
        <v>10</v>
      </c>
      <c r="G30" s="214">
        <v>15</v>
      </c>
      <c r="H30" s="214">
        <v>15</v>
      </c>
      <c r="I30" s="214">
        <v>20</v>
      </c>
      <c r="J30" s="214">
        <v>9</v>
      </c>
      <c r="K30" s="214">
        <v>17</v>
      </c>
      <c r="L30" s="214">
        <v>8</v>
      </c>
      <c r="M30" s="692">
        <v>12</v>
      </c>
      <c r="N30" s="252">
        <v>13</v>
      </c>
      <c r="O30" s="243">
        <f t="shared" si="1"/>
        <v>167</v>
      </c>
    </row>
    <row r="31" spans="1:15" ht="13.5">
      <c r="A31" s="721"/>
      <c r="B31" s="270" t="s">
        <v>53</v>
      </c>
      <c r="C31" s="189">
        <v>0</v>
      </c>
      <c r="D31" s="214">
        <v>11</v>
      </c>
      <c r="E31" s="214">
        <v>0</v>
      </c>
      <c r="F31" s="214">
        <v>0</v>
      </c>
      <c r="G31" s="214">
        <v>10</v>
      </c>
      <c r="H31" s="214">
        <v>0</v>
      </c>
      <c r="I31" s="214">
        <v>10</v>
      </c>
      <c r="J31" s="214">
        <v>6</v>
      </c>
      <c r="K31" s="214">
        <v>15</v>
      </c>
      <c r="L31" s="214">
        <v>0</v>
      </c>
      <c r="M31" s="692">
        <v>0</v>
      </c>
      <c r="N31" s="252">
        <v>0</v>
      </c>
      <c r="O31" s="243">
        <f t="shared" si="1"/>
        <v>52</v>
      </c>
    </row>
    <row r="32" spans="1:15" ht="13.5">
      <c r="A32" s="721"/>
      <c r="B32" s="270" t="s">
        <v>83</v>
      </c>
      <c r="C32" s="189">
        <v>0</v>
      </c>
      <c r="D32" s="214">
        <v>0</v>
      </c>
      <c r="E32" s="214">
        <v>0</v>
      </c>
      <c r="F32" s="214">
        <v>0</v>
      </c>
      <c r="G32" s="214">
        <v>0</v>
      </c>
      <c r="H32" s="214">
        <v>0</v>
      </c>
      <c r="I32" s="214">
        <v>0</v>
      </c>
      <c r="J32" s="214">
        <v>0</v>
      </c>
      <c r="K32" s="214">
        <v>0</v>
      </c>
      <c r="L32" s="214">
        <v>0</v>
      </c>
      <c r="M32" s="692">
        <v>0</v>
      </c>
      <c r="N32" s="252">
        <v>0</v>
      </c>
      <c r="O32" s="243">
        <f t="shared" si="1"/>
        <v>0</v>
      </c>
    </row>
    <row r="33" spans="1:15" ht="14.25" thickBot="1">
      <c r="A33" s="722"/>
      <c r="B33" s="275" t="s">
        <v>54</v>
      </c>
      <c r="C33" s="193">
        <v>0</v>
      </c>
      <c r="D33" s="255">
        <v>0</v>
      </c>
      <c r="E33" s="255">
        <v>0</v>
      </c>
      <c r="F33" s="255">
        <v>0</v>
      </c>
      <c r="G33" s="255">
        <v>0</v>
      </c>
      <c r="H33" s="255">
        <v>0</v>
      </c>
      <c r="I33" s="255">
        <v>0</v>
      </c>
      <c r="J33" s="255">
        <v>0</v>
      </c>
      <c r="K33" s="255">
        <v>0</v>
      </c>
      <c r="L33" s="255">
        <v>0</v>
      </c>
      <c r="M33" s="691">
        <v>0</v>
      </c>
      <c r="N33" s="256">
        <v>0</v>
      </c>
      <c r="O33" s="237">
        <f t="shared" si="1"/>
        <v>0</v>
      </c>
    </row>
    <row r="34" spans="1:15" ht="14.25" thickTop="1">
      <c r="A34" s="720" t="s">
        <v>149</v>
      </c>
      <c r="B34" s="272" t="s">
        <v>51</v>
      </c>
      <c r="C34" s="179">
        <f>IF(C35="","",SUM(C35:C38))</f>
        <v>21</v>
      </c>
      <c r="D34" s="210">
        <f aca="true" t="shared" si="7" ref="D34:N34">IF(D35="","",SUM(D35:D38))</f>
        <v>39</v>
      </c>
      <c r="E34" s="210">
        <f t="shared" si="7"/>
        <v>27</v>
      </c>
      <c r="F34" s="210">
        <f t="shared" si="7"/>
        <v>39</v>
      </c>
      <c r="G34" s="210">
        <f t="shared" si="7"/>
        <v>19</v>
      </c>
      <c r="H34" s="210">
        <f t="shared" si="7"/>
        <v>32</v>
      </c>
      <c r="I34" s="210">
        <f t="shared" si="7"/>
        <v>29</v>
      </c>
      <c r="J34" s="210">
        <f t="shared" si="7"/>
        <v>20</v>
      </c>
      <c r="K34" s="210">
        <f t="shared" si="7"/>
        <v>38</v>
      </c>
      <c r="L34" s="210">
        <f t="shared" si="7"/>
        <v>40</v>
      </c>
      <c r="M34" s="210">
        <f t="shared" si="7"/>
        <v>20</v>
      </c>
      <c r="N34" s="211">
        <f t="shared" si="7"/>
        <v>41</v>
      </c>
      <c r="O34" s="242">
        <f t="shared" si="1"/>
        <v>365</v>
      </c>
    </row>
    <row r="35" spans="1:15" ht="13.5">
      <c r="A35" s="721"/>
      <c r="B35" s="270" t="s">
        <v>52</v>
      </c>
      <c r="C35" s="189">
        <v>18</v>
      </c>
      <c r="D35" s="214">
        <v>27</v>
      </c>
      <c r="E35" s="214">
        <v>20</v>
      </c>
      <c r="F35" s="214">
        <v>22</v>
      </c>
      <c r="G35" s="214">
        <v>19</v>
      </c>
      <c r="H35" s="214">
        <v>19</v>
      </c>
      <c r="I35" s="214">
        <v>21</v>
      </c>
      <c r="J35" s="214">
        <v>18</v>
      </c>
      <c r="K35" s="214">
        <v>17</v>
      </c>
      <c r="L35" s="214">
        <v>16</v>
      </c>
      <c r="M35" s="692">
        <v>19</v>
      </c>
      <c r="N35" s="252">
        <v>16</v>
      </c>
      <c r="O35" s="243">
        <f t="shared" si="1"/>
        <v>232</v>
      </c>
    </row>
    <row r="36" spans="1:15" ht="13.5">
      <c r="A36" s="721"/>
      <c r="B36" s="270" t="s">
        <v>53</v>
      </c>
      <c r="C36" s="189">
        <v>2</v>
      </c>
      <c r="D36" s="214">
        <v>12</v>
      </c>
      <c r="E36" s="214">
        <v>0</v>
      </c>
      <c r="F36" s="214">
        <v>12</v>
      </c>
      <c r="G36" s="214">
        <v>0</v>
      </c>
      <c r="H36" s="214">
        <v>10</v>
      </c>
      <c r="I36" s="214">
        <v>4</v>
      </c>
      <c r="J36" s="214">
        <v>2</v>
      </c>
      <c r="K36" s="214">
        <v>14</v>
      </c>
      <c r="L36" s="214">
        <v>12</v>
      </c>
      <c r="M36" s="692">
        <v>0</v>
      </c>
      <c r="N36" s="252">
        <v>15</v>
      </c>
      <c r="O36" s="243">
        <f t="shared" si="1"/>
        <v>83</v>
      </c>
    </row>
    <row r="37" spans="1:15" ht="13.5">
      <c r="A37" s="721"/>
      <c r="B37" s="270" t="s">
        <v>96</v>
      </c>
      <c r="C37" s="189">
        <v>0</v>
      </c>
      <c r="D37" s="214">
        <v>0</v>
      </c>
      <c r="E37" s="214">
        <v>0</v>
      </c>
      <c r="F37" s="214">
        <v>0</v>
      </c>
      <c r="G37" s="214">
        <v>0</v>
      </c>
      <c r="H37" s="214">
        <v>0</v>
      </c>
      <c r="I37" s="214">
        <v>0</v>
      </c>
      <c r="J37" s="214">
        <v>0</v>
      </c>
      <c r="K37" s="214">
        <v>0</v>
      </c>
      <c r="L37" s="214">
        <v>0</v>
      </c>
      <c r="M37" s="692">
        <v>0</v>
      </c>
      <c r="N37" s="252">
        <v>0</v>
      </c>
      <c r="O37" s="243">
        <f t="shared" si="1"/>
        <v>0</v>
      </c>
    </row>
    <row r="38" spans="1:15" ht="14.25" thickBot="1">
      <c r="A38" s="722"/>
      <c r="B38" s="274" t="s">
        <v>54</v>
      </c>
      <c r="C38" s="193">
        <v>1</v>
      </c>
      <c r="D38" s="255">
        <v>0</v>
      </c>
      <c r="E38" s="255">
        <v>7</v>
      </c>
      <c r="F38" s="255">
        <v>5</v>
      </c>
      <c r="G38" s="255">
        <v>0</v>
      </c>
      <c r="H38" s="255">
        <v>3</v>
      </c>
      <c r="I38" s="255">
        <v>4</v>
      </c>
      <c r="J38" s="255">
        <v>0</v>
      </c>
      <c r="K38" s="255">
        <v>7</v>
      </c>
      <c r="L38" s="255">
        <v>12</v>
      </c>
      <c r="M38" s="691">
        <v>1</v>
      </c>
      <c r="N38" s="256">
        <v>10</v>
      </c>
      <c r="O38" s="237">
        <f t="shared" si="1"/>
        <v>50</v>
      </c>
    </row>
    <row r="39" spans="1:15" ht="14.25" thickTop="1">
      <c r="A39" s="717" t="s">
        <v>78</v>
      </c>
      <c r="B39" s="269" t="s">
        <v>51</v>
      </c>
      <c r="C39" s="179">
        <f>IF(C40="","",SUM(C40:C43))</f>
        <v>6</v>
      </c>
      <c r="D39" s="210">
        <f aca="true" t="shared" si="8" ref="D39:N39">IF(D40="","",SUM(D40:D43))</f>
        <v>14</v>
      </c>
      <c r="E39" s="210">
        <f t="shared" si="8"/>
        <v>12</v>
      </c>
      <c r="F39" s="210">
        <f t="shared" si="8"/>
        <v>7</v>
      </c>
      <c r="G39" s="210">
        <f t="shared" si="8"/>
        <v>8</v>
      </c>
      <c r="H39" s="210">
        <f t="shared" si="8"/>
        <v>24</v>
      </c>
      <c r="I39" s="210">
        <f t="shared" si="8"/>
        <v>7</v>
      </c>
      <c r="J39" s="210">
        <f t="shared" si="8"/>
        <v>9</v>
      </c>
      <c r="K39" s="210">
        <f t="shared" si="8"/>
        <v>5</v>
      </c>
      <c r="L39" s="210">
        <f t="shared" si="8"/>
        <v>8</v>
      </c>
      <c r="M39" s="210">
        <f t="shared" si="8"/>
        <v>4</v>
      </c>
      <c r="N39" s="211">
        <f t="shared" si="8"/>
        <v>12</v>
      </c>
      <c r="O39" s="242">
        <f t="shared" si="1"/>
        <v>116</v>
      </c>
    </row>
    <row r="40" spans="1:15" ht="13.5">
      <c r="A40" s="718"/>
      <c r="B40" s="270" t="s">
        <v>52</v>
      </c>
      <c r="C40" s="189">
        <v>6</v>
      </c>
      <c r="D40" s="214">
        <v>6</v>
      </c>
      <c r="E40" s="214">
        <v>6</v>
      </c>
      <c r="F40" s="214">
        <v>7</v>
      </c>
      <c r="G40" s="214">
        <v>8</v>
      </c>
      <c r="H40" s="214">
        <v>12</v>
      </c>
      <c r="I40" s="214">
        <v>7</v>
      </c>
      <c r="J40" s="214">
        <v>5</v>
      </c>
      <c r="K40" s="214">
        <v>5</v>
      </c>
      <c r="L40" s="214">
        <v>8</v>
      </c>
      <c r="M40" s="692">
        <v>4</v>
      </c>
      <c r="N40" s="252">
        <v>7</v>
      </c>
      <c r="O40" s="243">
        <f t="shared" si="1"/>
        <v>81</v>
      </c>
    </row>
    <row r="41" spans="1:15" ht="13.5">
      <c r="A41" s="718"/>
      <c r="B41" s="270" t="s">
        <v>53</v>
      </c>
      <c r="C41" s="189">
        <v>0</v>
      </c>
      <c r="D41" s="214">
        <v>8</v>
      </c>
      <c r="E41" s="214">
        <v>6</v>
      </c>
      <c r="F41" s="214">
        <v>0</v>
      </c>
      <c r="G41" s="214">
        <v>0</v>
      </c>
      <c r="H41" s="214">
        <v>12</v>
      </c>
      <c r="I41" s="214">
        <v>0</v>
      </c>
      <c r="J41" s="214">
        <v>4</v>
      </c>
      <c r="K41" s="214">
        <v>0</v>
      </c>
      <c r="L41" s="214">
        <v>0</v>
      </c>
      <c r="M41" s="692">
        <v>0</v>
      </c>
      <c r="N41" s="252">
        <v>5</v>
      </c>
      <c r="O41" s="243">
        <f t="shared" si="1"/>
        <v>35</v>
      </c>
    </row>
    <row r="42" spans="1:15" ht="14.25">
      <c r="A42" s="141"/>
      <c r="B42" s="270" t="s">
        <v>96</v>
      </c>
      <c r="C42" s="189">
        <v>0</v>
      </c>
      <c r="D42" s="214">
        <v>0</v>
      </c>
      <c r="E42" s="214">
        <v>0</v>
      </c>
      <c r="F42" s="214">
        <v>0</v>
      </c>
      <c r="G42" s="214">
        <v>0</v>
      </c>
      <c r="H42" s="214">
        <v>0</v>
      </c>
      <c r="I42" s="214">
        <v>0</v>
      </c>
      <c r="J42" s="214">
        <v>0</v>
      </c>
      <c r="K42" s="214">
        <v>0</v>
      </c>
      <c r="L42" s="214">
        <v>0</v>
      </c>
      <c r="M42" s="692">
        <v>0</v>
      </c>
      <c r="N42" s="252">
        <v>0</v>
      </c>
      <c r="O42" s="243">
        <f t="shared" si="1"/>
        <v>0</v>
      </c>
    </row>
    <row r="43" spans="1:15" ht="15" thickBot="1">
      <c r="A43" s="142"/>
      <c r="B43" s="271" t="s">
        <v>54</v>
      </c>
      <c r="C43" s="193">
        <v>0</v>
      </c>
      <c r="D43" s="255">
        <v>0</v>
      </c>
      <c r="E43" s="255">
        <v>0</v>
      </c>
      <c r="F43" s="255">
        <v>0</v>
      </c>
      <c r="G43" s="255">
        <v>0</v>
      </c>
      <c r="H43" s="255">
        <v>0</v>
      </c>
      <c r="I43" s="255">
        <v>0</v>
      </c>
      <c r="J43" s="255">
        <v>0</v>
      </c>
      <c r="K43" s="255">
        <v>0</v>
      </c>
      <c r="L43" s="255">
        <v>0</v>
      </c>
      <c r="M43" s="691">
        <v>0</v>
      </c>
      <c r="N43" s="256">
        <v>0</v>
      </c>
      <c r="O43" s="237">
        <f t="shared" si="1"/>
        <v>0</v>
      </c>
    </row>
    <row r="44" spans="1:15" ht="14.25" thickTop="1">
      <c r="A44" s="717" t="s">
        <v>80</v>
      </c>
      <c r="B44" s="269" t="s">
        <v>51</v>
      </c>
      <c r="C44" s="175">
        <f>IF(C45="","",SUM(C45:C48))</f>
        <v>4</v>
      </c>
      <c r="D44" s="210">
        <f aca="true" t="shared" si="9" ref="D44:N44">IF(D45="","",SUM(D45:D48))</f>
        <v>8</v>
      </c>
      <c r="E44" s="210">
        <f t="shared" si="9"/>
        <v>1</v>
      </c>
      <c r="F44" s="210">
        <f t="shared" si="9"/>
        <v>1</v>
      </c>
      <c r="G44" s="210">
        <f t="shared" si="9"/>
        <v>3</v>
      </c>
      <c r="H44" s="210">
        <f t="shared" si="9"/>
        <v>2</v>
      </c>
      <c r="I44" s="210">
        <f t="shared" si="9"/>
        <v>4</v>
      </c>
      <c r="J44" s="210">
        <f t="shared" si="9"/>
        <v>4</v>
      </c>
      <c r="K44" s="210">
        <f t="shared" si="9"/>
        <v>5</v>
      </c>
      <c r="L44" s="210">
        <f t="shared" si="9"/>
        <v>2</v>
      </c>
      <c r="M44" s="210">
        <f t="shared" si="9"/>
        <v>1</v>
      </c>
      <c r="N44" s="211">
        <f t="shared" si="9"/>
        <v>1</v>
      </c>
      <c r="O44" s="242">
        <f t="shared" si="1"/>
        <v>36</v>
      </c>
    </row>
    <row r="45" spans="1:15" ht="13.5">
      <c r="A45" s="719"/>
      <c r="B45" s="270" t="s">
        <v>52</v>
      </c>
      <c r="C45" s="189">
        <v>4</v>
      </c>
      <c r="D45" s="214">
        <v>6</v>
      </c>
      <c r="E45" s="214">
        <v>1</v>
      </c>
      <c r="F45" s="214">
        <v>1</v>
      </c>
      <c r="G45" s="214">
        <v>3</v>
      </c>
      <c r="H45" s="214">
        <v>2</v>
      </c>
      <c r="I45" s="214">
        <v>4</v>
      </c>
      <c r="J45" s="214">
        <v>4</v>
      </c>
      <c r="K45" s="214">
        <v>5</v>
      </c>
      <c r="L45" s="214">
        <v>2</v>
      </c>
      <c r="M45" s="692">
        <v>1</v>
      </c>
      <c r="N45" s="252">
        <v>1</v>
      </c>
      <c r="O45" s="243">
        <f t="shared" si="1"/>
        <v>34</v>
      </c>
    </row>
    <row r="46" spans="1:15" ht="13.5">
      <c r="A46" s="719"/>
      <c r="B46" s="270" t="s">
        <v>53</v>
      </c>
      <c r="C46" s="189">
        <v>0</v>
      </c>
      <c r="D46" s="214">
        <v>0</v>
      </c>
      <c r="E46" s="214">
        <v>0</v>
      </c>
      <c r="F46" s="214">
        <v>0</v>
      </c>
      <c r="G46" s="214">
        <v>0</v>
      </c>
      <c r="H46" s="214">
        <v>0</v>
      </c>
      <c r="I46" s="214">
        <v>0</v>
      </c>
      <c r="J46" s="214">
        <v>0</v>
      </c>
      <c r="K46" s="214">
        <v>0</v>
      </c>
      <c r="L46" s="214">
        <v>0</v>
      </c>
      <c r="M46" s="692">
        <v>0</v>
      </c>
      <c r="N46" s="252">
        <v>0</v>
      </c>
      <c r="O46" s="243">
        <f t="shared" si="1"/>
        <v>0</v>
      </c>
    </row>
    <row r="47" spans="1:15" ht="14.25">
      <c r="A47" s="141"/>
      <c r="B47" s="270" t="s">
        <v>96</v>
      </c>
      <c r="C47" s="189">
        <v>0</v>
      </c>
      <c r="D47" s="214">
        <v>0</v>
      </c>
      <c r="E47" s="214">
        <v>0</v>
      </c>
      <c r="F47" s="214">
        <v>0</v>
      </c>
      <c r="G47" s="214">
        <v>0</v>
      </c>
      <c r="H47" s="214">
        <v>0</v>
      </c>
      <c r="I47" s="214">
        <v>0</v>
      </c>
      <c r="J47" s="214">
        <v>0</v>
      </c>
      <c r="K47" s="214">
        <v>0</v>
      </c>
      <c r="L47" s="214">
        <v>0</v>
      </c>
      <c r="M47" s="692">
        <v>0</v>
      </c>
      <c r="N47" s="252">
        <v>0</v>
      </c>
      <c r="O47" s="243">
        <f t="shared" si="1"/>
        <v>0</v>
      </c>
    </row>
    <row r="48" spans="1:15" ht="15" thickBot="1">
      <c r="A48" s="142"/>
      <c r="B48" s="271" t="s">
        <v>54</v>
      </c>
      <c r="C48" s="193">
        <v>0</v>
      </c>
      <c r="D48" s="255">
        <v>2</v>
      </c>
      <c r="E48" s="255">
        <v>0</v>
      </c>
      <c r="F48" s="255">
        <v>0</v>
      </c>
      <c r="G48" s="255">
        <v>0</v>
      </c>
      <c r="H48" s="255">
        <v>0</v>
      </c>
      <c r="I48" s="255">
        <v>0</v>
      </c>
      <c r="J48" s="255">
        <v>0</v>
      </c>
      <c r="K48" s="255">
        <v>0</v>
      </c>
      <c r="L48" s="255">
        <v>0</v>
      </c>
      <c r="M48" s="691">
        <v>0</v>
      </c>
      <c r="N48" s="256">
        <v>0</v>
      </c>
      <c r="O48" s="257">
        <f t="shared" si="1"/>
        <v>2</v>
      </c>
    </row>
    <row r="49" spans="1:15" ht="14.25" thickTop="1">
      <c r="A49" s="718" t="s">
        <v>79</v>
      </c>
      <c r="B49" s="272" t="s">
        <v>51</v>
      </c>
      <c r="C49" s="179">
        <f>IF(C50="","",SUM(C50:C53))</f>
        <v>18</v>
      </c>
      <c r="D49" s="210">
        <f aca="true" t="shared" si="10" ref="D49:N49">IF(D50="","",SUM(D50:D53))</f>
        <v>10</v>
      </c>
      <c r="E49" s="210">
        <f t="shared" si="10"/>
        <v>11</v>
      </c>
      <c r="F49" s="210">
        <f t="shared" si="10"/>
        <v>17</v>
      </c>
      <c r="G49" s="210">
        <f t="shared" si="10"/>
        <v>8</v>
      </c>
      <c r="H49" s="210">
        <f t="shared" si="10"/>
        <v>12</v>
      </c>
      <c r="I49" s="210">
        <f t="shared" si="10"/>
        <v>15</v>
      </c>
      <c r="J49" s="210">
        <f t="shared" si="10"/>
        <v>14</v>
      </c>
      <c r="K49" s="210">
        <f t="shared" si="10"/>
        <v>17</v>
      </c>
      <c r="L49" s="210">
        <f t="shared" si="10"/>
        <v>4</v>
      </c>
      <c r="M49" s="210">
        <f t="shared" si="10"/>
        <v>5</v>
      </c>
      <c r="N49" s="211">
        <f t="shared" si="10"/>
        <v>13</v>
      </c>
      <c r="O49" s="259">
        <f t="shared" si="1"/>
        <v>144</v>
      </c>
    </row>
    <row r="50" spans="1:15" ht="13.5">
      <c r="A50" s="718"/>
      <c r="B50" s="270" t="s">
        <v>52</v>
      </c>
      <c r="C50" s="189">
        <v>5</v>
      </c>
      <c r="D50" s="214">
        <v>9</v>
      </c>
      <c r="E50" s="214">
        <v>11</v>
      </c>
      <c r="F50" s="214">
        <v>17</v>
      </c>
      <c r="G50" s="214">
        <v>8</v>
      </c>
      <c r="H50" s="214">
        <v>5</v>
      </c>
      <c r="I50" s="214">
        <v>15</v>
      </c>
      <c r="J50" s="214">
        <v>4</v>
      </c>
      <c r="K50" s="214">
        <v>10</v>
      </c>
      <c r="L50" s="214">
        <v>4</v>
      </c>
      <c r="M50" s="692">
        <v>5</v>
      </c>
      <c r="N50" s="252">
        <v>13</v>
      </c>
      <c r="O50" s="243">
        <f t="shared" si="1"/>
        <v>106</v>
      </c>
    </row>
    <row r="51" spans="1:15" ht="13.5">
      <c r="A51" s="718"/>
      <c r="B51" s="270" t="s">
        <v>53</v>
      </c>
      <c r="C51" s="189">
        <v>13</v>
      </c>
      <c r="D51" s="214">
        <v>0</v>
      </c>
      <c r="E51" s="214">
        <v>0</v>
      </c>
      <c r="F51" s="214">
        <v>0</v>
      </c>
      <c r="G51" s="214">
        <v>0</v>
      </c>
      <c r="H51" s="214">
        <v>6</v>
      </c>
      <c r="I51" s="214">
        <v>0</v>
      </c>
      <c r="J51" s="214">
        <v>10</v>
      </c>
      <c r="K51" s="214">
        <v>7</v>
      </c>
      <c r="L51" s="214">
        <v>0</v>
      </c>
      <c r="M51" s="692">
        <v>0</v>
      </c>
      <c r="N51" s="252">
        <v>0</v>
      </c>
      <c r="O51" s="243">
        <f t="shared" si="1"/>
        <v>36</v>
      </c>
    </row>
    <row r="52" spans="1:15" ht="14.25">
      <c r="A52" s="141"/>
      <c r="B52" s="270" t="s">
        <v>96</v>
      </c>
      <c r="C52" s="189">
        <v>0</v>
      </c>
      <c r="D52" s="214">
        <v>1</v>
      </c>
      <c r="E52" s="214">
        <v>0</v>
      </c>
      <c r="F52" s="214">
        <v>0</v>
      </c>
      <c r="G52" s="214">
        <v>0</v>
      </c>
      <c r="H52" s="214">
        <v>0</v>
      </c>
      <c r="I52" s="214">
        <v>0</v>
      </c>
      <c r="J52" s="214">
        <v>0</v>
      </c>
      <c r="K52" s="214">
        <v>0</v>
      </c>
      <c r="L52" s="214">
        <v>0</v>
      </c>
      <c r="M52" s="692">
        <v>0</v>
      </c>
      <c r="N52" s="252">
        <v>0</v>
      </c>
      <c r="O52" s="243">
        <f t="shared" si="1"/>
        <v>1</v>
      </c>
    </row>
    <row r="53" spans="1:15" ht="15" thickBot="1">
      <c r="A53" s="141"/>
      <c r="B53" s="274" t="s">
        <v>54</v>
      </c>
      <c r="C53" s="193">
        <v>0</v>
      </c>
      <c r="D53" s="255">
        <v>0</v>
      </c>
      <c r="E53" s="255">
        <v>0</v>
      </c>
      <c r="F53" s="255">
        <v>0</v>
      </c>
      <c r="G53" s="255">
        <v>0</v>
      </c>
      <c r="H53" s="255">
        <v>1</v>
      </c>
      <c r="I53" s="255">
        <v>0</v>
      </c>
      <c r="J53" s="255">
        <v>0</v>
      </c>
      <c r="K53" s="255">
        <v>0</v>
      </c>
      <c r="L53" s="255">
        <v>0</v>
      </c>
      <c r="M53" s="691">
        <v>0</v>
      </c>
      <c r="N53" s="256">
        <v>0</v>
      </c>
      <c r="O53" s="257">
        <f t="shared" si="1"/>
        <v>1</v>
      </c>
    </row>
    <row r="54" spans="1:15" ht="14.25" thickTop="1">
      <c r="A54" s="717" t="s">
        <v>49</v>
      </c>
      <c r="B54" s="269" t="s">
        <v>51</v>
      </c>
      <c r="C54" s="175">
        <f>IF(C4="","",C49+C44+C39+C34+C29+C24+C19+C14+C9+C4)</f>
        <v>272</v>
      </c>
      <c r="D54" s="210">
        <f>IF(D4="","",D49+D44+D39+D34+D29+D24+D19+D14+D9+D4)</f>
        <v>310</v>
      </c>
      <c r="E54" s="210">
        <f aca="true" t="shared" si="11" ref="E54:N54">IF(E4="","",E49+E44+E39+E34+E29+E24+E19+E14+E9+E4)</f>
        <v>322</v>
      </c>
      <c r="F54" s="210">
        <f t="shared" si="11"/>
        <v>304</v>
      </c>
      <c r="G54" s="210">
        <f t="shared" si="11"/>
        <v>270</v>
      </c>
      <c r="H54" s="210">
        <f t="shared" si="11"/>
        <v>360</v>
      </c>
      <c r="I54" s="210">
        <f t="shared" si="11"/>
        <v>428</v>
      </c>
      <c r="J54" s="210">
        <f t="shared" si="11"/>
        <v>272</v>
      </c>
      <c r="K54" s="210">
        <f t="shared" si="11"/>
        <v>303</v>
      </c>
      <c r="L54" s="210">
        <f t="shared" si="11"/>
        <v>252</v>
      </c>
      <c r="M54" s="210">
        <f t="shared" si="11"/>
        <v>258</v>
      </c>
      <c r="N54" s="211">
        <f t="shared" si="11"/>
        <v>280</v>
      </c>
      <c r="O54" s="259">
        <f t="shared" si="1"/>
        <v>3631</v>
      </c>
    </row>
    <row r="55" spans="1:15" ht="13.5">
      <c r="A55" s="718"/>
      <c r="B55" s="270" t="s">
        <v>52</v>
      </c>
      <c r="C55" s="179">
        <f aca="true" t="shared" si="12" ref="C55:D58">IF(C5="","",C50+C45+C40+C35+C30+C25+C20+C15+C10+C5)</f>
        <v>170</v>
      </c>
      <c r="D55" s="224">
        <f t="shared" si="12"/>
        <v>200</v>
      </c>
      <c r="E55" s="224">
        <f aca="true" t="shared" si="13" ref="E55:N55">IF(E5="","",E50+E45+E40+E35+E30+E25+E20+E15+E10+E5)</f>
        <v>179</v>
      </c>
      <c r="F55" s="224">
        <f t="shared" si="13"/>
        <v>148</v>
      </c>
      <c r="G55" s="224">
        <f t="shared" si="13"/>
        <v>178</v>
      </c>
      <c r="H55" s="224">
        <f t="shared" si="13"/>
        <v>191</v>
      </c>
      <c r="I55" s="224">
        <f t="shared" si="13"/>
        <v>228</v>
      </c>
      <c r="J55" s="224">
        <f t="shared" si="13"/>
        <v>167</v>
      </c>
      <c r="K55" s="224">
        <f t="shared" si="13"/>
        <v>168</v>
      </c>
      <c r="L55" s="224">
        <f t="shared" si="13"/>
        <v>145</v>
      </c>
      <c r="M55" s="224">
        <f t="shared" si="13"/>
        <v>135</v>
      </c>
      <c r="N55" s="262">
        <f t="shared" si="13"/>
        <v>156</v>
      </c>
      <c r="O55" s="243">
        <f t="shared" si="1"/>
        <v>2065</v>
      </c>
    </row>
    <row r="56" spans="1:15" ht="13.5">
      <c r="A56" s="718"/>
      <c r="B56" s="270" t="s">
        <v>53</v>
      </c>
      <c r="C56" s="179">
        <f t="shared" si="12"/>
        <v>82</v>
      </c>
      <c r="D56" s="224">
        <f t="shared" si="12"/>
        <v>81</v>
      </c>
      <c r="E56" s="224">
        <f aca="true" t="shared" si="14" ref="E56:N56">IF(E6="","",E51+E46+E41+E36+E31+E26+E21+E16+E11+E6)</f>
        <v>113</v>
      </c>
      <c r="F56" s="224">
        <f t="shared" si="14"/>
        <v>126</v>
      </c>
      <c r="G56" s="224">
        <f t="shared" si="14"/>
        <v>85</v>
      </c>
      <c r="H56" s="224">
        <f t="shared" si="14"/>
        <v>144</v>
      </c>
      <c r="I56" s="224">
        <f t="shared" si="14"/>
        <v>188</v>
      </c>
      <c r="J56" s="224">
        <f t="shared" si="14"/>
        <v>76</v>
      </c>
      <c r="K56" s="224">
        <f t="shared" si="14"/>
        <v>102</v>
      </c>
      <c r="L56" s="224">
        <f t="shared" si="14"/>
        <v>81</v>
      </c>
      <c r="M56" s="224">
        <f t="shared" si="14"/>
        <v>90</v>
      </c>
      <c r="N56" s="262">
        <f t="shared" si="14"/>
        <v>83</v>
      </c>
      <c r="O56" s="243">
        <f t="shared" si="1"/>
        <v>1251</v>
      </c>
    </row>
    <row r="57" spans="1:15" ht="14.25">
      <c r="A57" s="141"/>
      <c r="B57" s="270" t="s">
        <v>96</v>
      </c>
      <c r="C57" s="179">
        <f t="shared" si="12"/>
        <v>0</v>
      </c>
      <c r="D57" s="224">
        <f t="shared" si="12"/>
        <v>1</v>
      </c>
      <c r="E57" s="224">
        <f aca="true" t="shared" si="15" ref="E57:N57">IF(E7="","",E52+E47+E42+E37+E32+E27+E22+E17+E12+E7)</f>
        <v>0</v>
      </c>
      <c r="F57" s="224">
        <f t="shared" si="15"/>
        <v>1</v>
      </c>
      <c r="G57" s="224">
        <f t="shared" si="15"/>
        <v>0</v>
      </c>
      <c r="H57" s="224">
        <f t="shared" si="15"/>
        <v>0</v>
      </c>
      <c r="I57" s="224">
        <f t="shared" si="15"/>
        <v>0</v>
      </c>
      <c r="J57" s="224">
        <f t="shared" si="15"/>
        <v>0</v>
      </c>
      <c r="K57" s="224">
        <f t="shared" si="15"/>
        <v>0</v>
      </c>
      <c r="L57" s="224">
        <f t="shared" si="15"/>
        <v>0</v>
      </c>
      <c r="M57" s="224">
        <f t="shared" si="15"/>
        <v>0</v>
      </c>
      <c r="N57" s="262">
        <f t="shared" si="15"/>
        <v>0</v>
      </c>
      <c r="O57" s="243">
        <f t="shared" si="1"/>
        <v>2</v>
      </c>
    </row>
    <row r="58" spans="1:15" ht="15" thickBot="1">
      <c r="A58" s="143"/>
      <c r="B58" s="276" t="s">
        <v>54</v>
      </c>
      <c r="C58" s="226">
        <f t="shared" si="12"/>
        <v>20</v>
      </c>
      <c r="D58" s="227">
        <f t="shared" si="12"/>
        <v>28</v>
      </c>
      <c r="E58" s="227">
        <f aca="true" t="shared" si="16" ref="E58:N58">IF(E8="","",E53+E48+E43+E38+E33+E28+E23+E18+E13+E8)</f>
        <v>30</v>
      </c>
      <c r="F58" s="227">
        <f t="shared" si="16"/>
        <v>29</v>
      </c>
      <c r="G58" s="227">
        <f t="shared" si="16"/>
        <v>7</v>
      </c>
      <c r="H58" s="227">
        <f t="shared" si="16"/>
        <v>25</v>
      </c>
      <c r="I58" s="227">
        <f t="shared" si="16"/>
        <v>12</v>
      </c>
      <c r="J58" s="227">
        <f t="shared" si="16"/>
        <v>29</v>
      </c>
      <c r="K58" s="227">
        <f t="shared" si="16"/>
        <v>33</v>
      </c>
      <c r="L58" s="227">
        <f t="shared" si="16"/>
        <v>26</v>
      </c>
      <c r="M58" s="227">
        <f t="shared" si="16"/>
        <v>33</v>
      </c>
      <c r="N58" s="264">
        <f t="shared" si="16"/>
        <v>41</v>
      </c>
      <c r="O58" s="265">
        <f t="shared" si="1"/>
        <v>313</v>
      </c>
    </row>
    <row r="59" spans="1:15" ht="13.5">
      <c r="A59" s="268"/>
      <c r="B59" s="207"/>
      <c r="C59" s="207"/>
      <c r="D59" s="207"/>
      <c r="E59" s="207"/>
      <c r="F59" s="207"/>
      <c r="G59" s="207"/>
      <c r="H59" s="207"/>
      <c r="I59" s="207"/>
      <c r="J59" s="207"/>
      <c r="K59" s="207"/>
      <c r="L59" s="277"/>
      <c r="M59" s="207"/>
      <c r="N59" s="277"/>
      <c r="O59" s="207"/>
    </row>
    <row r="60" spans="1:15" ht="13.5">
      <c r="A60" s="268"/>
      <c r="B60" s="207"/>
      <c r="C60" s="207"/>
      <c r="D60" s="207"/>
      <c r="E60" s="207"/>
      <c r="F60" s="207"/>
      <c r="G60" s="207"/>
      <c r="H60" s="207"/>
      <c r="I60" s="207"/>
      <c r="J60" s="207"/>
      <c r="K60" s="207"/>
      <c r="L60" s="207"/>
      <c r="M60" s="207"/>
      <c r="N60" s="207"/>
      <c r="O60" s="207"/>
    </row>
    <row r="61" spans="1:15" ht="13.5">
      <c r="A61" s="268"/>
      <c r="B61" s="207"/>
      <c r="C61" s="207"/>
      <c r="D61" s="207"/>
      <c r="E61" s="207"/>
      <c r="F61" s="207"/>
      <c r="G61" s="207"/>
      <c r="H61" s="207"/>
      <c r="I61" s="207"/>
      <c r="J61" s="207"/>
      <c r="K61" s="207"/>
      <c r="L61" s="207"/>
      <c r="M61" s="207"/>
      <c r="N61" s="207"/>
      <c r="O61" s="207"/>
    </row>
    <row r="62" spans="1:15" ht="13.5">
      <c r="A62" s="268"/>
      <c r="B62" s="207"/>
      <c r="C62" s="207"/>
      <c r="D62" s="207"/>
      <c r="E62" s="207"/>
      <c r="F62" s="207"/>
      <c r="G62" s="207"/>
      <c r="H62" s="207"/>
      <c r="I62" s="207"/>
      <c r="J62" s="207"/>
      <c r="K62" s="207"/>
      <c r="L62" s="207"/>
      <c r="M62" s="207"/>
      <c r="N62" s="207"/>
      <c r="O62" s="207"/>
    </row>
    <row r="63" spans="1:15" ht="13.5">
      <c r="A63" s="268"/>
      <c r="B63" s="207"/>
      <c r="C63" s="207"/>
      <c r="D63" s="207"/>
      <c r="E63" s="207"/>
      <c r="F63" s="207"/>
      <c r="G63" s="207"/>
      <c r="H63" s="207"/>
      <c r="I63" s="207"/>
      <c r="J63" s="207"/>
      <c r="K63" s="207"/>
      <c r="L63" s="207"/>
      <c r="M63" s="207"/>
      <c r="N63" s="207"/>
      <c r="O63" s="207"/>
    </row>
    <row r="64" spans="1:15" ht="13.5">
      <c r="A64" s="268"/>
      <c r="B64" s="207"/>
      <c r="C64" s="207"/>
      <c r="D64" s="207"/>
      <c r="E64" s="207"/>
      <c r="F64" s="207"/>
      <c r="G64" s="207"/>
      <c r="H64" s="207"/>
      <c r="I64" s="207"/>
      <c r="J64" s="207"/>
      <c r="K64" s="207"/>
      <c r="L64" s="207"/>
      <c r="M64" s="207"/>
      <c r="N64" s="207"/>
      <c r="O64" s="207"/>
    </row>
    <row r="65" spans="1:15" ht="13.5">
      <c r="A65" s="268"/>
      <c r="B65" s="268"/>
      <c r="C65" s="268"/>
      <c r="D65" s="268"/>
      <c r="E65" s="268"/>
      <c r="F65" s="268"/>
      <c r="G65" s="268"/>
      <c r="H65" s="268"/>
      <c r="I65" s="268"/>
      <c r="J65" s="268"/>
      <c r="K65" s="268"/>
      <c r="L65" s="268"/>
      <c r="M65" s="268"/>
      <c r="N65" s="268"/>
      <c r="O65" s="268"/>
    </row>
    <row r="66" spans="1:15" ht="13.5">
      <c r="A66" s="268"/>
      <c r="B66" s="268"/>
      <c r="C66" s="268"/>
      <c r="D66" s="268"/>
      <c r="E66" s="268"/>
      <c r="F66" s="268"/>
      <c r="G66" s="268"/>
      <c r="H66" s="268"/>
      <c r="I66" s="268"/>
      <c r="J66" s="268"/>
      <c r="K66" s="268"/>
      <c r="L66" s="268"/>
      <c r="M66" s="268"/>
      <c r="N66" s="268"/>
      <c r="O66" s="268"/>
    </row>
    <row r="67" spans="1:15" ht="13.5">
      <c r="A67" s="268"/>
      <c r="B67" s="268"/>
      <c r="C67" s="268"/>
      <c r="D67" s="268"/>
      <c r="E67" s="268"/>
      <c r="F67" s="268"/>
      <c r="G67" s="268"/>
      <c r="H67" s="268"/>
      <c r="I67" s="268"/>
      <c r="J67" s="268"/>
      <c r="K67" s="268"/>
      <c r="L67" s="268"/>
      <c r="M67" s="268"/>
      <c r="N67" s="268"/>
      <c r="O67" s="268"/>
    </row>
    <row r="68" spans="1:15" ht="13.5">
      <c r="A68" s="268"/>
      <c r="B68" s="268"/>
      <c r="C68" s="268"/>
      <c r="D68" s="268"/>
      <c r="E68" s="268"/>
      <c r="F68" s="268"/>
      <c r="G68" s="268"/>
      <c r="H68" s="268"/>
      <c r="I68" s="268"/>
      <c r="J68" s="268"/>
      <c r="K68" s="268"/>
      <c r="L68" s="268"/>
      <c r="M68" s="268"/>
      <c r="N68" s="268"/>
      <c r="O68" s="268"/>
    </row>
    <row r="69" spans="1:15" ht="13.5">
      <c r="A69" s="268"/>
      <c r="B69" s="268"/>
      <c r="C69" s="268"/>
      <c r="D69" s="268"/>
      <c r="E69" s="268"/>
      <c r="F69" s="268"/>
      <c r="G69" s="268"/>
      <c r="H69" s="268"/>
      <c r="I69" s="268"/>
      <c r="J69" s="268"/>
      <c r="K69" s="268"/>
      <c r="L69" s="268"/>
      <c r="M69" s="268"/>
      <c r="N69" s="268"/>
      <c r="O69" s="268"/>
    </row>
    <row r="70" spans="1:15" ht="13.5">
      <c r="A70" s="268"/>
      <c r="B70" s="268"/>
      <c r="C70" s="268"/>
      <c r="D70" s="268"/>
      <c r="E70" s="268"/>
      <c r="F70" s="268"/>
      <c r="G70" s="268"/>
      <c r="H70" s="268"/>
      <c r="I70" s="268"/>
      <c r="J70" s="268"/>
      <c r="K70" s="268"/>
      <c r="L70" s="268"/>
      <c r="M70" s="268"/>
      <c r="N70" s="268"/>
      <c r="O70" s="268"/>
    </row>
    <row r="71" spans="1:15" ht="13.5">
      <c r="A71" s="268"/>
      <c r="B71" s="268"/>
      <c r="C71" s="268"/>
      <c r="D71" s="268"/>
      <c r="E71" s="268"/>
      <c r="F71" s="268"/>
      <c r="G71" s="268"/>
      <c r="H71" s="268"/>
      <c r="I71" s="268"/>
      <c r="J71" s="268"/>
      <c r="K71" s="268"/>
      <c r="L71" s="268"/>
      <c r="M71" s="268"/>
      <c r="N71" s="268"/>
      <c r="O71" s="268"/>
    </row>
    <row r="72" spans="1:15" ht="13.5">
      <c r="A72" s="268"/>
      <c r="B72" s="268"/>
      <c r="C72" s="268"/>
      <c r="D72" s="268"/>
      <c r="E72" s="268"/>
      <c r="F72" s="268"/>
      <c r="G72" s="268"/>
      <c r="H72" s="268"/>
      <c r="I72" s="268"/>
      <c r="J72" s="268"/>
      <c r="K72" s="268"/>
      <c r="L72" s="268"/>
      <c r="M72" s="268"/>
      <c r="N72" s="268"/>
      <c r="O72" s="268"/>
    </row>
    <row r="73" spans="1:15" ht="13.5">
      <c r="A73" s="268"/>
      <c r="B73" s="268"/>
      <c r="C73" s="268"/>
      <c r="D73" s="268"/>
      <c r="E73" s="268"/>
      <c r="F73" s="268"/>
      <c r="G73" s="268"/>
      <c r="H73" s="268"/>
      <c r="I73" s="268"/>
      <c r="J73" s="268"/>
      <c r="K73" s="268"/>
      <c r="L73" s="268"/>
      <c r="M73" s="268"/>
      <c r="N73" s="268"/>
      <c r="O73" s="268"/>
    </row>
    <row r="74" spans="1:15" ht="13.5">
      <c r="A74" s="268"/>
      <c r="B74" s="268"/>
      <c r="C74" s="268"/>
      <c r="D74" s="268"/>
      <c r="E74" s="268"/>
      <c r="F74" s="268"/>
      <c r="G74" s="268"/>
      <c r="H74" s="268"/>
      <c r="I74" s="268"/>
      <c r="J74" s="268"/>
      <c r="K74" s="268"/>
      <c r="L74" s="268"/>
      <c r="M74" s="268"/>
      <c r="N74" s="268"/>
      <c r="O74" s="268"/>
    </row>
    <row r="75" spans="1:15" ht="13.5">
      <c r="A75" s="268"/>
      <c r="B75" s="268"/>
      <c r="C75" s="268"/>
      <c r="D75" s="268"/>
      <c r="E75" s="268"/>
      <c r="F75" s="268"/>
      <c r="G75" s="268"/>
      <c r="H75" s="268"/>
      <c r="I75" s="268"/>
      <c r="J75" s="268"/>
      <c r="K75" s="268"/>
      <c r="L75" s="268"/>
      <c r="M75" s="268"/>
      <c r="N75" s="268"/>
      <c r="O75" s="268"/>
    </row>
    <row r="76" spans="1:15" ht="13.5">
      <c r="A76" s="268"/>
      <c r="B76" s="268"/>
      <c r="C76" s="268"/>
      <c r="D76" s="268"/>
      <c r="E76" s="268"/>
      <c r="F76" s="268"/>
      <c r="G76" s="268"/>
      <c r="H76" s="268"/>
      <c r="I76" s="268"/>
      <c r="J76" s="268"/>
      <c r="K76" s="268"/>
      <c r="L76" s="268"/>
      <c r="M76" s="268"/>
      <c r="N76" s="268"/>
      <c r="O76" s="268"/>
    </row>
    <row r="77" spans="1:15" ht="13.5">
      <c r="A77" s="268"/>
      <c r="B77" s="268"/>
      <c r="C77" s="268"/>
      <c r="D77" s="268"/>
      <c r="E77" s="268"/>
      <c r="F77" s="268"/>
      <c r="G77" s="268"/>
      <c r="H77" s="268"/>
      <c r="I77" s="268"/>
      <c r="J77" s="268"/>
      <c r="K77" s="268"/>
      <c r="L77" s="268"/>
      <c r="M77" s="268"/>
      <c r="N77" s="268"/>
      <c r="O77" s="268"/>
    </row>
    <row r="78" spans="1:15" ht="13.5">
      <c r="A78" s="268"/>
      <c r="B78" s="268"/>
      <c r="C78" s="268"/>
      <c r="D78" s="268"/>
      <c r="E78" s="268"/>
      <c r="F78" s="268"/>
      <c r="G78" s="268"/>
      <c r="H78" s="268"/>
      <c r="I78" s="268"/>
      <c r="J78" s="268"/>
      <c r="K78" s="268"/>
      <c r="L78" s="268"/>
      <c r="M78" s="268"/>
      <c r="N78" s="268"/>
      <c r="O78" s="268"/>
    </row>
  </sheetData>
  <sheetProtection/>
  <mergeCells count="9">
    <mergeCell ref="A54:A56"/>
    <mergeCell ref="A39:A41"/>
    <mergeCell ref="A49:A51"/>
    <mergeCell ref="A44:A46"/>
    <mergeCell ref="A9:A11"/>
    <mergeCell ref="A19:A21"/>
    <mergeCell ref="A29:A33"/>
    <mergeCell ref="A34:A38"/>
    <mergeCell ref="A14:A16"/>
  </mergeCells>
  <printOptions/>
  <pageMargins left="0.75" right="0.75" top="0.33" bottom="0.49" header="0.2" footer="0.2"/>
  <pageSetup horizontalDpi="600" verticalDpi="600" orientation="portrait" paperSize="9" scale="62" r:id="rId2"/>
  <ignoredErrors>
    <ignoredError sqref="N4" formulaRange="1"/>
  </ignoredErrors>
  <drawing r:id="rId1"/>
</worksheet>
</file>

<file path=xl/worksheets/sheet11.xml><?xml version="1.0" encoding="utf-8"?>
<worksheet xmlns="http://schemas.openxmlformats.org/spreadsheetml/2006/main" xmlns:r="http://schemas.openxmlformats.org/officeDocument/2006/relationships">
  <sheetPr codeName="Sheet11"/>
  <dimension ref="A1:P41"/>
  <sheetViews>
    <sheetView workbookViewId="0" topLeftCell="A1">
      <selection activeCell="M6" sqref="M6"/>
    </sheetView>
  </sheetViews>
  <sheetFormatPr defaultColWidth="9.00390625" defaultRowHeight="13.5"/>
  <cols>
    <col min="1" max="16384" width="9.00390625" style="184" customWidth="1"/>
  </cols>
  <sheetData>
    <row r="1" spans="1:15" ht="17.25">
      <c r="A1" s="690"/>
      <c r="B1" s="278"/>
      <c r="C1" s="144"/>
      <c r="D1" s="144"/>
      <c r="E1" s="144"/>
      <c r="F1" s="67" t="s">
        <v>150</v>
      </c>
      <c r="G1" s="67"/>
      <c r="H1" s="67"/>
      <c r="I1" s="207"/>
      <c r="J1" s="67" t="s">
        <v>198</v>
      </c>
      <c r="K1" s="67"/>
      <c r="L1" s="207"/>
      <c r="M1" s="207"/>
      <c r="N1" s="207"/>
      <c r="O1" s="207"/>
    </row>
    <row r="2" spans="1:15" ht="13.5">
      <c r="A2" s="279"/>
      <c r="B2" s="279"/>
      <c r="C2" s="279"/>
      <c r="D2" s="279"/>
      <c r="E2" s="279"/>
      <c r="F2" s="279"/>
      <c r="G2" s="279"/>
      <c r="H2" s="279"/>
      <c r="I2" s="279"/>
      <c r="J2" s="279"/>
      <c r="K2" s="279"/>
      <c r="L2" s="279"/>
      <c r="M2" s="279"/>
      <c r="N2" s="279"/>
      <c r="O2" s="279"/>
    </row>
    <row r="3" spans="1:15" ht="14.25" thickBot="1">
      <c r="A3" s="279"/>
      <c r="B3" s="280"/>
      <c r="C3" s="207"/>
      <c r="D3" s="207"/>
      <c r="E3" s="207"/>
      <c r="F3" s="207" t="s">
        <v>182</v>
      </c>
      <c r="G3" s="207"/>
      <c r="H3" s="207"/>
      <c r="I3" s="207"/>
      <c r="J3" s="207"/>
      <c r="K3" s="207"/>
      <c r="L3" s="207"/>
      <c r="M3" s="207"/>
      <c r="N3" s="207" t="s">
        <v>183</v>
      </c>
      <c r="O3" s="207"/>
    </row>
    <row r="4" spans="1:15" ht="14.25" thickBot="1">
      <c r="A4" s="173"/>
      <c r="B4" s="174"/>
      <c r="C4" s="145" t="s">
        <v>2</v>
      </c>
      <c r="D4" s="146" t="s">
        <v>3</v>
      </c>
      <c r="E4" s="146" t="s">
        <v>4</v>
      </c>
      <c r="F4" s="146" t="s">
        <v>151</v>
      </c>
      <c r="G4" s="146" t="s">
        <v>6</v>
      </c>
      <c r="H4" s="146" t="s">
        <v>7</v>
      </c>
      <c r="I4" s="146" t="s">
        <v>8</v>
      </c>
      <c r="J4" s="146" t="s">
        <v>152</v>
      </c>
      <c r="K4" s="146" t="s">
        <v>10</v>
      </c>
      <c r="L4" s="146" t="s">
        <v>11</v>
      </c>
      <c r="M4" s="147" t="s">
        <v>12</v>
      </c>
      <c r="N4" s="147" t="s">
        <v>13</v>
      </c>
      <c r="O4" s="151" t="s">
        <v>14</v>
      </c>
    </row>
    <row r="5" spans="1:15" ht="15" thickTop="1">
      <c r="A5" s="148"/>
      <c r="B5" s="281" t="s">
        <v>184</v>
      </c>
      <c r="C5" s="210">
        <f>IF(C6="","",SUM(C6:C9))</f>
        <v>1959</v>
      </c>
      <c r="D5" s="210">
        <f aca="true" t="shared" si="0" ref="D5:N5">IF(D6="","",SUM(D6:D9))</f>
        <v>1717</v>
      </c>
      <c r="E5" s="269">
        <f t="shared" si="0"/>
        <v>1810</v>
      </c>
      <c r="F5" s="269">
        <f>IF(F6="","",SUM(F6:F9))</f>
        <v>1793</v>
      </c>
      <c r="G5" s="210">
        <f t="shared" si="0"/>
        <v>1738</v>
      </c>
      <c r="H5" s="210">
        <f t="shared" si="0"/>
        <v>2153</v>
      </c>
      <c r="I5" s="210">
        <f t="shared" si="0"/>
        <v>2538</v>
      </c>
      <c r="J5" s="210">
        <f t="shared" si="0"/>
        <v>2053</v>
      </c>
      <c r="K5" s="210">
        <f t="shared" si="0"/>
        <v>1715</v>
      </c>
      <c r="L5" s="210">
        <f t="shared" si="0"/>
        <v>1487</v>
      </c>
      <c r="M5" s="210">
        <f t="shared" si="0"/>
        <v>1584</v>
      </c>
      <c r="N5" s="210">
        <f t="shared" si="0"/>
        <v>1683</v>
      </c>
      <c r="O5" s="282">
        <f>IF(SUM(C5:N5)="","",SUM(C5:N5))</f>
        <v>22230</v>
      </c>
    </row>
    <row r="6" spans="1:15" ht="14.25">
      <c r="A6" s="149"/>
      <c r="B6" s="283" t="s">
        <v>81</v>
      </c>
      <c r="C6" s="214">
        <f>IF(C10="","",SUM(C11,C17,C23,C29,C35))</f>
        <v>990</v>
      </c>
      <c r="D6" s="214">
        <f aca="true" t="shared" si="1" ref="D6:N6">IF(D10="","",SUM(D11,D17,D23,D29,D35))</f>
        <v>1006</v>
      </c>
      <c r="E6" s="270">
        <f t="shared" si="1"/>
        <v>937</v>
      </c>
      <c r="F6" s="270">
        <f>IF(F10="","",SUM(F11,F17,F23,F29,F35))</f>
        <v>873</v>
      </c>
      <c r="G6" s="214">
        <f t="shared" si="1"/>
        <v>972</v>
      </c>
      <c r="H6" s="214">
        <f t="shared" si="1"/>
        <v>1049</v>
      </c>
      <c r="I6" s="214">
        <f t="shared" si="1"/>
        <v>1196</v>
      </c>
      <c r="J6" s="214">
        <f t="shared" si="1"/>
        <v>998</v>
      </c>
      <c r="K6" s="214">
        <f t="shared" si="1"/>
        <v>971</v>
      </c>
      <c r="L6" s="214">
        <f t="shared" si="1"/>
        <v>771</v>
      </c>
      <c r="M6" s="214">
        <f t="shared" si="1"/>
        <v>799</v>
      </c>
      <c r="N6" s="214">
        <f t="shared" si="1"/>
        <v>883</v>
      </c>
      <c r="O6" s="284">
        <f aca="true" t="shared" si="2" ref="O6:O26">IF(SUM(C6:N6)="","",SUM(C6:N6))</f>
        <v>11445</v>
      </c>
    </row>
    <row r="7" spans="1:15" ht="14.25">
      <c r="A7" s="150" t="s">
        <v>153</v>
      </c>
      <c r="B7" s="283" t="s">
        <v>82</v>
      </c>
      <c r="C7" s="214">
        <f>IF(C10="","",SUM(C12,C18,C24,C30,C36))</f>
        <v>745</v>
      </c>
      <c r="D7" s="214">
        <f aca="true" t="shared" si="3" ref="D7:N7">IF(D10="","",SUM(D12,D18,D24,D30,D36))</f>
        <v>501</v>
      </c>
      <c r="E7" s="270">
        <f t="shared" si="3"/>
        <v>715</v>
      </c>
      <c r="F7" s="270">
        <f>IF(F10="","",SUM(F12,F18,F24,F30,F36))</f>
        <v>755</v>
      </c>
      <c r="G7" s="214">
        <f t="shared" si="3"/>
        <v>597</v>
      </c>
      <c r="H7" s="214">
        <f t="shared" si="3"/>
        <v>909</v>
      </c>
      <c r="I7" s="214">
        <f t="shared" si="3"/>
        <v>1228</v>
      </c>
      <c r="J7" s="214">
        <f t="shared" si="3"/>
        <v>827</v>
      </c>
      <c r="K7" s="214">
        <f t="shared" si="3"/>
        <v>583</v>
      </c>
      <c r="L7" s="214">
        <f t="shared" si="3"/>
        <v>492</v>
      </c>
      <c r="M7" s="214">
        <f t="shared" si="3"/>
        <v>631</v>
      </c>
      <c r="N7" s="214">
        <f t="shared" si="3"/>
        <v>610</v>
      </c>
      <c r="O7" s="284">
        <f t="shared" si="2"/>
        <v>8593</v>
      </c>
    </row>
    <row r="8" spans="1:15" ht="13.5">
      <c r="A8" s="285"/>
      <c r="B8" s="283" t="s">
        <v>83</v>
      </c>
      <c r="C8" s="214">
        <f>IF(C10="","",SUM(C13,C19,C25,C31,C37))</f>
        <v>3</v>
      </c>
      <c r="D8" s="214">
        <f aca="true" t="shared" si="4" ref="D8:N8">IF(D10="","",SUM(D13,D19,D25,D31,D37))</f>
        <v>5</v>
      </c>
      <c r="E8" s="270">
        <f t="shared" si="4"/>
        <v>2</v>
      </c>
      <c r="F8" s="270">
        <f>IF(F10="","",SUM(F13,F19,F25,F31,F37))</f>
        <v>12</v>
      </c>
      <c r="G8" s="214">
        <f t="shared" si="4"/>
        <v>3</v>
      </c>
      <c r="H8" s="214">
        <f t="shared" si="4"/>
        <v>4</v>
      </c>
      <c r="I8" s="214">
        <f t="shared" si="4"/>
        <v>0</v>
      </c>
      <c r="J8" s="214">
        <f t="shared" si="4"/>
        <v>0</v>
      </c>
      <c r="K8" s="214">
        <f t="shared" si="4"/>
        <v>1</v>
      </c>
      <c r="L8" s="214">
        <f t="shared" si="4"/>
        <v>2</v>
      </c>
      <c r="M8" s="214">
        <f t="shared" si="4"/>
        <v>1</v>
      </c>
      <c r="N8" s="214">
        <f t="shared" si="4"/>
        <v>14</v>
      </c>
      <c r="O8" s="284">
        <f t="shared" si="2"/>
        <v>47</v>
      </c>
    </row>
    <row r="9" spans="1:15" ht="14.25" thickBot="1">
      <c r="A9" s="286"/>
      <c r="B9" s="287" t="s">
        <v>54</v>
      </c>
      <c r="C9" s="255">
        <f>IF(C10="","",SUM(C14,C20,C26,C32,C38))</f>
        <v>221</v>
      </c>
      <c r="D9" s="255">
        <f aca="true" t="shared" si="5" ref="D9:N9">IF(D10="","",SUM(D14,D20,D26,D32,D38))</f>
        <v>205</v>
      </c>
      <c r="E9" s="271">
        <f t="shared" si="5"/>
        <v>156</v>
      </c>
      <c r="F9" s="271">
        <f>IF(F10="","",SUM(F14,F20,F26,F32,F38))</f>
        <v>153</v>
      </c>
      <c r="G9" s="255">
        <f t="shared" si="5"/>
        <v>166</v>
      </c>
      <c r="H9" s="255">
        <f t="shared" si="5"/>
        <v>191</v>
      </c>
      <c r="I9" s="255">
        <f t="shared" si="5"/>
        <v>114</v>
      </c>
      <c r="J9" s="255">
        <f t="shared" si="5"/>
        <v>228</v>
      </c>
      <c r="K9" s="255">
        <f t="shared" si="5"/>
        <v>160</v>
      </c>
      <c r="L9" s="255">
        <f t="shared" si="5"/>
        <v>222</v>
      </c>
      <c r="M9" s="255">
        <f t="shared" si="5"/>
        <v>153</v>
      </c>
      <c r="N9" s="255">
        <f t="shared" si="5"/>
        <v>176</v>
      </c>
      <c r="O9" s="288">
        <f t="shared" si="2"/>
        <v>2145</v>
      </c>
    </row>
    <row r="10" spans="1:15" ht="14.25" thickTop="1">
      <c r="A10" s="723" t="s">
        <v>84</v>
      </c>
      <c r="B10" s="289" t="s">
        <v>14</v>
      </c>
      <c r="C10" s="290">
        <f>IF(C11="","",SUM(C11:C14))</f>
        <v>1815</v>
      </c>
      <c r="D10" s="290">
        <f>IF(D11="","",SUM(D11:D14))</f>
        <v>1530</v>
      </c>
      <c r="E10" s="291">
        <f aca="true" t="shared" si="6" ref="E10:N10">IF(E11="","",SUM(E11:E14))</f>
        <v>1602</v>
      </c>
      <c r="F10" s="210">
        <f t="shared" si="6"/>
        <v>1702</v>
      </c>
      <c r="G10" s="290">
        <f t="shared" si="6"/>
        <v>1577</v>
      </c>
      <c r="H10" s="290">
        <f t="shared" si="6"/>
        <v>2006</v>
      </c>
      <c r="I10" s="290">
        <f t="shared" si="6"/>
        <v>2421</v>
      </c>
      <c r="J10" s="290">
        <f t="shared" si="6"/>
        <v>1892</v>
      </c>
      <c r="K10" s="290">
        <f t="shared" si="6"/>
        <v>1537</v>
      </c>
      <c r="L10" s="290">
        <f t="shared" si="6"/>
        <v>1390</v>
      </c>
      <c r="M10" s="290">
        <f t="shared" si="6"/>
        <v>1445</v>
      </c>
      <c r="N10" s="290">
        <f t="shared" si="6"/>
        <v>1544</v>
      </c>
      <c r="O10" s="282">
        <f t="shared" si="2"/>
        <v>20461</v>
      </c>
    </row>
    <row r="11" spans="1:15" ht="13.5">
      <c r="A11" s="724"/>
      <c r="B11" s="283" t="s">
        <v>81</v>
      </c>
      <c r="C11" s="292">
        <v>898</v>
      </c>
      <c r="D11" s="292">
        <v>906</v>
      </c>
      <c r="E11" s="293">
        <v>853</v>
      </c>
      <c r="F11" s="294">
        <v>793</v>
      </c>
      <c r="G11" s="292">
        <v>881</v>
      </c>
      <c r="H11" s="292">
        <v>941</v>
      </c>
      <c r="I11" s="292">
        <v>1092</v>
      </c>
      <c r="J11" s="292">
        <v>887</v>
      </c>
      <c r="K11" s="292">
        <v>878</v>
      </c>
      <c r="L11" s="292">
        <v>685</v>
      </c>
      <c r="M11" s="292">
        <v>735</v>
      </c>
      <c r="N11" s="292">
        <v>796</v>
      </c>
      <c r="O11" s="284">
        <f t="shared" si="2"/>
        <v>10345</v>
      </c>
    </row>
    <row r="12" spans="1:15" ht="13.5">
      <c r="A12" s="724"/>
      <c r="B12" s="283" t="s">
        <v>82</v>
      </c>
      <c r="C12" s="292">
        <v>729</v>
      </c>
      <c r="D12" s="292">
        <v>455</v>
      </c>
      <c r="E12" s="293">
        <v>624</v>
      </c>
      <c r="F12" s="294">
        <v>755</v>
      </c>
      <c r="G12" s="292">
        <v>573</v>
      </c>
      <c r="H12" s="292">
        <v>889</v>
      </c>
      <c r="I12" s="292">
        <v>1226</v>
      </c>
      <c r="J12" s="292">
        <v>799</v>
      </c>
      <c r="K12" s="292">
        <v>536</v>
      </c>
      <c r="L12" s="292">
        <v>491</v>
      </c>
      <c r="M12" s="292">
        <v>586</v>
      </c>
      <c r="N12" s="292">
        <v>606</v>
      </c>
      <c r="O12" s="284">
        <f t="shared" si="2"/>
        <v>8269</v>
      </c>
    </row>
    <row r="13" spans="1:15" ht="13.5">
      <c r="A13" s="285"/>
      <c r="B13" s="283" t="s">
        <v>83</v>
      </c>
      <c r="C13" s="292">
        <v>3</v>
      </c>
      <c r="D13" s="292">
        <v>5</v>
      </c>
      <c r="E13" s="293">
        <v>2</v>
      </c>
      <c r="F13" s="294">
        <v>12</v>
      </c>
      <c r="G13" s="292">
        <v>3</v>
      </c>
      <c r="H13" s="292">
        <v>4</v>
      </c>
      <c r="I13" s="292">
        <v>0</v>
      </c>
      <c r="J13" s="292">
        <v>0</v>
      </c>
      <c r="K13" s="292">
        <v>1</v>
      </c>
      <c r="L13" s="292">
        <v>2</v>
      </c>
      <c r="M13" s="292">
        <v>1</v>
      </c>
      <c r="N13" s="292">
        <v>14</v>
      </c>
      <c r="O13" s="284">
        <f t="shared" si="2"/>
        <v>47</v>
      </c>
    </row>
    <row r="14" spans="1:15" ht="14.25" thickBot="1">
      <c r="A14" s="285"/>
      <c r="B14" s="295" t="s">
        <v>54</v>
      </c>
      <c r="C14" s="296">
        <v>185</v>
      </c>
      <c r="D14" s="296">
        <v>164</v>
      </c>
      <c r="E14" s="297">
        <v>123</v>
      </c>
      <c r="F14" s="298">
        <v>142</v>
      </c>
      <c r="G14" s="296">
        <v>120</v>
      </c>
      <c r="H14" s="296">
        <v>172</v>
      </c>
      <c r="I14" s="296">
        <v>103</v>
      </c>
      <c r="J14" s="296">
        <v>206</v>
      </c>
      <c r="K14" s="296">
        <v>122</v>
      </c>
      <c r="L14" s="296">
        <v>212</v>
      </c>
      <c r="M14" s="296">
        <v>123</v>
      </c>
      <c r="N14" s="296">
        <v>128</v>
      </c>
      <c r="O14" s="288">
        <f t="shared" si="2"/>
        <v>1800</v>
      </c>
    </row>
    <row r="15" spans="1:15" s="302" customFormat="1" ht="15.75" thickBot="1" thickTop="1">
      <c r="A15" s="729" t="s">
        <v>185</v>
      </c>
      <c r="B15" s="730"/>
      <c r="C15" s="299">
        <f>IF(C10="","",C10/C5)</f>
        <v>0.9264931087289433</v>
      </c>
      <c r="D15" s="299">
        <f>IF(D10="","",D10/D5)</f>
        <v>0.8910891089108911</v>
      </c>
      <c r="E15" s="300">
        <f aca="true" t="shared" si="7" ref="E15:N15">IF(E10="","",E10/E5)</f>
        <v>0.8850828729281768</v>
      </c>
      <c r="F15" s="300">
        <f t="shared" si="7"/>
        <v>0.9492470719464584</v>
      </c>
      <c r="G15" s="299">
        <f t="shared" si="7"/>
        <v>0.9073647871116226</v>
      </c>
      <c r="H15" s="299">
        <f t="shared" si="7"/>
        <v>0.931723176962378</v>
      </c>
      <c r="I15" s="299">
        <f t="shared" si="7"/>
        <v>0.9539007092198581</v>
      </c>
      <c r="J15" s="299">
        <f t="shared" si="7"/>
        <v>0.9215781782756941</v>
      </c>
      <c r="K15" s="299">
        <f t="shared" si="7"/>
        <v>0.8962099125364431</v>
      </c>
      <c r="L15" s="299">
        <f t="shared" si="7"/>
        <v>0.9347679892400808</v>
      </c>
      <c r="M15" s="299">
        <f t="shared" si="7"/>
        <v>0.9122474747474747</v>
      </c>
      <c r="N15" s="299">
        <f t="shared" si="7"/>
        <v>0.9174093879976233</v>
      </c>
      <c r="O15" s="301">
        <f>IF(O10="","",O10/O5)</f>
        <v>0.9204228520017994</v>
      </c>
    </row>
    <row r="16" spans="1:15" ht="14.25" thickTop="1">
      <c r="A16" s="723" t="s">
        <v>85</v>
      </c>
      <c r="B16" s="281" t="s">
        <v>14</v>
      </c>
      <c r="C16" s="303">
        <f>IF(C17="","",SUM(C17:C20))</f>
        <v>0</v>
      </c>
      <c r="D16" s="303">
        <f>IF(D17="","",SUM(D17:D20))</f>
        <v>24</v>
      </c>
      <c r="E16" s="304">
        <f aca="true" t="shared" si="8" ref="E16:N16">IF(E17="","",SUM(E17:E20))</f>
        <v>66</v>
      </c>
      <c r="F16" s="623">
        <f t="shared" si="8"/>
        <v>0</v>
      </c>
      <c r="G16" s="303">
        <f t="shared" si="8"/>
        <v>0</v>
      </c>
      <c r="H16" s="303">
        <f t="shared" si="8"/>
        <v>0</v>
      </c>
      <c r="I16" s="303">
        <f t="shared" si="8"/>
        <v>0</v>
      </c>
      <c r="J16" s="303">
        <f t="shared" si="8"/>
        <v>0</v>
      </c>
      <c r="K16" s="303">
        <f t="shared" si="8"/>
        <v>39</v>
      </c>
      <c r="L16" s="303">
        <f t="shared" si="8"/>
        <v>0</v>
      </c>
      <c r="M16" s="303">
        <f t="shared" si="8"/>
        <v>40</v>
      </c>
      <c r="N16" s="303">
        <f t="shared" si="8"/>
        <v>0</v>
      </c>
      <c r="O16" s="305">
        <f t="shared" si="2"/>
        <v>169</v>
      </c>
    </row>
    <row r="17" spans="1:15" ht="13.5">
      <c r="A17" s="724"/>
      <c r="B17" s="283" t="s">
        <v>81</v>
      </c>
      <c r="C17" s="306">
        <v>0</v>
      </c>
      <c r="D17" s="306">
        <v>0</v>
      </c>
      <c r="E17" s="307">
        <v>0</v>
      </c>
      <c r="F17" s="308">
        <v>0</v>
      </c>
      <c r="G17" s="306">
        <v>0</v>
      </c>
      <c r="H17" s="306">
        <v>0</v>
      </c>
      <c r="I17" s="306">
        <v>0</v>
      </c>
      <c r="J17" s="306">
        <v>0</v>
      </c>
      <c r="K17" s="306">
        <v>0</v>
      </c>
      <c r="L17" s="306">
        <v>0</v>
      </c>
      <c r="M17" s="306">
        <v>0</v>
      </c>
      <c r="N17" s="306">
        <v>0</v>
      </c>
      <c r="O17" s="284">
        <f t="shared" si="2"/>
        <v>0</v>
      </c>
    </row>
    <row r="18" spans="1:15" ht="13.5">
      <c r="A18" s="724"/>
      <c r="B18" s="283" t="s">
        <v>82</v>
      </c>
      <c r="C18" s="306">
        <v>0</v>
      </c>
      <c r="D18" s="306">
        <v>24</v>
      </c>
      <c r="E18" s="307">
        <v>66</v>
      </c>
      <c r="F18" s="308">
        <v>0</v>
      </c>
      <c r="G18" s="306">
        <v>0</v>
      </c>
      <c r="H18" s="306">
        <v>0</v>
      </c>
      <c r="I18" s="306">
        <v>0</v>
      </c>
      <c r="J18" s="306">
        <v>0</v>
      </c>
      <c r="K18" s="306">
        <v>39</v>
      </c>
      <c r="L18" s="306">
        <v>0</v>
      </c>
      <c r="M18" s="306">
        <v>40</v>
      </c>
      <c r="N18" s="306">
        <v>0</v>
      </c>
      <c r="O18" s="284">
        <f t="shared" si="2"/>
        <v>169</v>
      </c>
    </row>
    <row r="19" spans="1:15" ht="13.5">
      <c r="A19" s="285"/>
      <c r="B19" s="283" t="s">
        <v>83</v>
      </c>
      <c r="C19" s="306">
        <v>0</v>
      </c>
      <c r="D19" s="306">
        <v>0</v>
      </c>
      <c r="E19" s="307">
        <v>0</v>
      </c>
      <c r="F19" s="308">
        <v>0</v>
      </c>
      <c r="G19" s="306">
        <v>0</v>
      </c>
      <c r="H19" s="306">
        <v>0</v>
      </c>
      <c r="I19" s="306">
        <v>0</v>
      </c>
      <c r="J19" s="306">
        <v>0</v>
      </c>
      <c r="K19" s="306">
        <v>0</v>
      </c>
      <c r="L19" s="306">
        <v>0</v>
      </c>
      <c r="M19" s="306">
        <v>0</v>
      </c>
      <c r="N19" s="306">
        <v>0</v>
      </c>
      <c r="O19" s="284">
        <f t="shared" si="2"/>
        <v>0</v>
      </c>
    </row>
    <row r="20" spans="1:15" ht="14.25" thickBot="1">
      <c r="A20" s="285"/>
      <c r="B20" s="295" t="s">
        <v>54</v>
      </c>
      <c r="C20" s="309">
        <v>0</v>
      </c>
      <c r="D20" s="309">
        <v>0</v>
      </c>
      <c r="E20" s="310">
        <v>0</v>
      </c>
      <c r="F20" s="311">
        <v>0</v>
      </c>
      <c r="G20" s="309">
        <v>0</v>
      </c>
      <c r="H20" s="309">
        <v>0</v>
      </c>
      <c r="I20" s="309">
        <v>0</v>
      </c>
      <c r="J20" s="309">
        <v>0</v>
      </c>
      <c r="K20" s="309">
        <v>0</v>
      </c>
      <c r="L20" s="309">
        <v>0</v>
      </c>
      <c r="M20" s="309">
        <v>0</v>
      </c>
      <c r="N20" s="309">
        <v>0</v>
      </c>
      <c r="O20" s="312">
        <f t="shared" si="2"/>
        <v>0</v>
      </c>
    </row>
    <row r="21" spans="1:16" s="302" customFormat="1" ht="15.75" thickBot="1" thickTop="1">
      <c r="A21" s="729" t="s">
        <v>185</v>
      </c>
      <c r="B21" s="730"/>
      <c r="C21" s="299">
        <f>IF(C16="","",C16/C5)</f>
        <v>0</v>
      </c>
      <c r="D21" s="299">
        <f>IF(D16="","",D16/D5)</f>
        <v>0.013977868375072802</v>
      </c>
      <c r="E21" s="300">
        <f aca="true" t="shared" si="9" ref="E21:N21">IF(E16="","",E16/E5)</f>
        <v>0.036464088397790057</v>
      </c>
      <c r="F21" s="300">
        <f t="shared" si="9"/>
        <v>0</v>
      </c>
      <c r="G21" s="299">
        <f t="shared" si="9"/>
        <v>0</v>
      </c>
      <c r="H21" s="299">
        <f t="shared" si="9"/>
        <v>0</v>
      </c>
      <c r="I21" s="299">
        <f t="shared" si="9"/>
        <v>0</v>
      </c>
      <c r="J21" s="299">
        <f t="shared" si="9"/>
        <v>0</v>
      </c>
      <c r="K21" s="299">
        <f t="shared" si="9"/>
        <v>0.022740524781341108</v>
      </c>
      <c r="L21" s="299">
        <f t="shared" si="9"/>
        <v>0</v>
      </c>
      <c r="M21" s="299">
        <f t="shared" si="9"/>
        <v>0.025252525252525252</v>
      </c>
      <c r="N21" s="299">
        <f t="shared" si="9"/>
        <v>0</v>
      </c>
      <c r="O21" s="315">
        <f>IF(O11="","",O16/O5)</f>
        <v>0.00760233918128655</v>
      </c>
      <c r="P21" s="313"/>
    </row>
    <row r="22" spans="1:15" ht="14.25" thickTop="1">
      <c r="A22" s="725" t="s">
        <v>156</v>
      </c>
      <c r="B22" s="281" t="s">
        <v>14</v>
      </c>
      <c r="C22" s="290">
        <f>IF(C23="","",SUM(C23:C26))</f>
        <v>88</v>
      </c>
      <c r="D22" s="290">
        <f>IF(D23="","",SUM(D23:D26))</f>
        <v>120</v>
      </c>
      <c r="E22" s="291">
        <f aca="true" t="shared" si="10" ref="E22:N22">IF(E23="","",SUM(E23:E26))</f>
        <v>100</v>
      </c>
      <c r="F22" s="210">
        <f t="shared" si="10"/>
        <v>62</v>
      </c>
      <c r="G22" s="290">
        <f t="shared" si="10"/>
        <v>129</v>
      </c>
      <c r="H22" s="290">
        <f t="shared" si="10"/>
        <v>117</v>
      </c>
      <c r="I22" s="290">
        <f t="shared" si="10"/>
        <v>93</v>
      </c>
      <c r="J22" s="290">
        <f t="shared" si="10"/>
        <v>130</v>
      </c>
      <c r="K22" s="290">
        <f t="shared" si="10"/>
        <v>124</v>
      </c>
      <c r="L22" s="290">
        <f t="shared" si="10"/>
        <v>77</v>
      </c>
      <c r="M22" s="290">
        <f t="shared" si="10"/>
        <v>80</v>
      </c>
      <c r="N22" s="290">
        <f t="shared" si="10"/>
        <v>114</v>
      </c>
      <c r="O22" s="305">
        <f t="shared" si="2"/>
        <v>1234</v>
      </c>
    </row>
    <row r="23" spans="1:15" ht="13.5">
      <c r="A23" s="726"/>
      <c r="B23" s="283" t="s">
        <v>81</v>
      </c>
      <c r="C23" s="306">
        <v>57</v>
      </c>
      <c r="D23" s="306">
        <v>62</v>
      </c>
      <c r="E23" s="307">
        <v>59</v>
      </c>
      <c r="F23" s="308">
        <v>53</v>
      </c>
      <c r="G23" s="306">
        <v>63</v>
      </c>
      <c r="H23" s="306">
        <v>80</v>
      </c>
      <c r="I23" s="306">
        <v>82</v>
      </c>
      <c r="J23" s="306">
        <v>89</v>
      </c>
      <c r="K23" s="306">
        <v>79</v>
      </c>
      <c r="L23" s="306">
        <v>67</v>
      </c>
      <c r="M23" s="306">
        <v>54</v>
      </c>
      <c r="N23" s="306">
        <v>66</v>
      </c>
      <c r="O23" s="284">
        <f t="shared" si="2"/>
        <v>811</v>
      </c>
    </row>
    <row r="24" spans="1:15" ht="13.5">
      <c r="A24" s="726"/>
      <c r="B24" s="283" t="s">
        <v>82</v>
      </c>
      <c r="C24" s="306">
        <v>0</v>
      </c>
      <c r="D24" s="306">
        <v>22</v>
      </c>
      <c r="E24" s="307">
        <v>8</v>
      </c>
      <c r="F24" s="308">
        <v>0</v>
      </c>
      <c r="G24" s="306">
        <v>21</v>
      </c>
      <c r="H24" s="306">
        <v>18</v>
      </c>
      <c r="I24" s="306">
        <v>2</v>
      </c>
      <c r="J24" s="306">
        <v>20</v>
      </c>
      <c r="K24" s="306">
        <v>8</v>
      </c>
      <c r="L24" s="306">
        <v>0</v>
      </c>
      <c r="M24" s="306">
        <v>0</v>
      </c>
      <c r="N24" s="306">
        <v>0</v>
      </c>
      <c r="O24" s="284">
        <f t="shared" si="2"/>
        <v>99</v>
      </c>
    </row>
    <row r="25" spans="1:15" ht="13.5">
      <c r="A25" s="727"/>
      <c r="B25" s="283" t="s">
        <v>83</v>
      </c>
      <c r="C25" s="306">
        <v>0</v>
      </c>
      <c r="D25" s="306">
        <v>0</v>
      </c>
      <c r="E25" s="307">
        <v>0</v>
      </c>
      <c r="F25" s="308">
        <v>0</v>
      </c>
      <c r="G25" s="306">
        <v>0</v>
      </c>
      <c r="H25" s="306">
        <v>0</v>
      </c>
      <c r="I25" s="306">
        <v>0</v>
      </c>
      <c r="J25" s="306">
        <v>0</v>
      </c>
      <c r="K25" s="306">
        <v>0</v>
      </c>
      <c r="L25" s="306">
        <v>0</v>
      </c>
      <c r="M25" s="306">
        <v>0</v>
      </c>
      <c r="N25" s="306">
        <v>0</v>
      </c>
      <c r="O25" s="284">
        <f t="shared" si="2"/>
        <v>0</v>
      </c>
    </row>
    <row r="26" spans="1:15" ht="14.25" thickBot="1">
      <c r="A26" s="728"/>
      <c r="B26" s="295" t="s">
        <v>54</v>
      </c>
      <c r="C26" s="309">
        <v>31</v>
      </c>
      <c r="D26" s="309">
        <v>36</v>
      </c>
      <c r="E26" s="310">
        <v>33</v>
      </c>
      <c r="F26" s="311">
        <v>9</v>
      </c>
      <c r="G26" s="309">
        <v>45</v>
      </c>
      <c r="H26" s="309">
        <v>19</v>
      </c>
      <c r="I26" s="309">
        <v>9</v>
      </c>
      <c r="J26" s="309">
        <v>21</v>
      </c>
      <c r="K26" s="309">
        <v>37</v>
      </c>
      <c r="L26" s="309">
        <v>10</v>
      </c>
      <c r="M26" s="309">
        <v>26</v>
      </c>
      <c r="N26" s="309">
        <v>48</v>
      </c>
      <c r="O26" s="314">
        <f t="shared" si="2"/>
        <v>324</v>
      </c>
    </row>
    <row r="27" spans="1:15" s="302" customFormat="1" ht="14.25" customHeight="1" thickBot="1" thickTop="1">
      <c r="A27" s="729" t="s">
        <v>186</v>
      </c>
      <c r="B27" s="730"/>
      <c r="C27" s="299">
        <f>IF(C22="","",C22/C5)</f>
        <v>0.04492087799897907</v>
      </c>
      <c r="D27" s="299">
        <f>IF(D22="","",D22/D5)</f>
        <v>0.06988934187536401</v>
      </c>
      <c r="E27" s="300">
        <f aca="true" t="shared" si="11" ref="E27:N27">IF(E22="","",E22/E5)</f>
        <v>0.055248618784530384</v>
      </c>
      <c r="F27" s="300">
        <f t="shared" si="11"/>
        <v>0.03457891801450084</v>
      </c>
      <c r="G27" s="299">
        <f t="shared" si="11"/>
        <v>0.07422324510932106</v>
      </c>
      <c r="H27" s="299">
        <f t="shared" si="11"/>
        <v>0.0543427775197399</v>
      </c>
      <c r="I27" s="299">
        <f t="shared" si="11"/>
        <v>0.03664302600472813</v>
      </c>
      <c r="J27" s="299">
        <f t="shared" si="11"/>
        <v>0.06332196785192401</v>
      </c>
      <c r="K27" s="299">
        <f t="shared" si="11"/>
        <v>0.07230320699708455</v>
      </c>
      <c r="L27" s="299">
        <f t="shared" si="11"/>
        <v>0.05178211163416274</v>
      </c>
      <c r="M27" s="299">
        <f t="shared" si="11"/>
        <v>0.050505050505050504</v>
      </c>
      <c r="N27" s="299">
        <f t="shared" si="11"/>
        <v>0.0677361853832442</v>
      </c>
      <c r="O27" s="315">
        <f>IF(O5="","",O22/O5)</f>
        <v>0.055510571300044984</v>
      </c>
    </row>
    <row r="28" spans="1:15" ht="14.25" thickTop="1">
      <c r="A28" s="725" t="s">
        <v>154</v>
      </c>
      <c r="B28" s="281" t="s">
        <v>14</v>
      </c>
      <c r="C28" s="303">
        <f>IF(C29="","",SUM(C29:C32))</f>
        <v>0</v>
      </c>
      <c r="D28" s="303">
        <f>IF(D29="","",SUM(D29:D32))</f>
        <v>0</v>
      </c>
      <c r="E28" s="304">
        <f aca="true" t="shared" si="12" ref="E28:N28">IF(E29="","",SUM(E29:E32))</f>
        <v>0</v>
      </c>
      <c r="F28" s="623">
        <f t="shared" si="12"/>
        <v>0</v>
      </c>
      <c r="G28" s="303">
        <f t="shared" si="12"/>
        <v>0</v>
      </c>
      <c r="H28" s="303">
        <f t="shared" si="12"/>
        <v>0</v>
      </c>
      <c r="I28" s="303">
        <f t="shared" si="12"/>
        <v>0</v>
      </c>
      <c r="J28" s="303">
        <f t="shared" si="12"/>
        <v>0</v>
      </c>
      <c r="K28" s="303">
        <f t="shared" si="12"/>
        <v>0</v>
      </c>
      <c r="L28" s="303">
        <f t="shared" si="12"/>
        <v>0</v>
      </c>
      <c r="M28" s="303">
        <f t="shared" si="12"/>
        <v>0</v>
      </c>
      <c r="N28" s="303">
        <f t="shared" si="12"/>
        <v>0</v>
      </c>
      <c r="O28" s="305">
        <f>IF(SUM(C28:N28)="","",SUM(C28:N28))</f>
        <v>0</v>
      </c>
    </row>
    <row r="29" spans="1:15" ht="13.5">
      <c r="A29" s="726"/>
      <c r="B29" s="283" t="s">
        <v>81</v>
      </c>
      <c r="C29" s="306">
        <v>0</v>
      </c>
      <c r="D29" s="306">
        <v>0</v>
      </c>
      <c r="E29" s="307">
        <v>0</v>
      </c>
      <c r="F29" s="308">
        <v>0</v>
      </c>
      <c r="G29" s="306">
        <v>0</v>
      </c>
      <c r="H29" s="306">
        <v>0</v>
      </c>
      <c r="I29" s="306">
        <v>0</v>
      </c>
      <c r="J29" s="306">
        <v>0</v>
      </c>
      <c r="K29" s="306">
        <v>0</v>
      </c>
      <c r="L29" s="306">
        <v>0</v>
      </c>
      <c r="M29" s="306">
        <v>0</v>
      </c>
      <c r="N29" s="306">
        <v>0</v>
      </c>
      <c r="O29" s="284">
        <v>0</v>
      </c>
    </row>
    <row r="30" spans="1:15" ht="13.5">
      <c r="A30" s="726"/>
      <c r="B30" s="283" t="s">
        <v>82</v>
      </c>
      <c r="C30" s="306">
        <v>0</v>
      </c>
      <c r="D30" s="306">
        <v>0</v>
      </c>
      <c r="E30" s="307">
        <v>0</v>
      </c>
      <c r="F30" s="308">
        <v>0</v>
      </c>
      <c r="G30" s="306">
        <v>0</v>
      </c>
      <c r="H30" s="306">
        <v>0</v>
      </c>
      <c r="I30" s="306">
        <v>0</v>
      </c>
      <c r="J30" s="306">
        <v>0</v>
      </c>
      <c r="K30" s="306">
        <v>0</v>
      </c>
      <c r="L30" s="306">
        <v>0</v>
      </c>
      <c r="M30" s="306">
        <v>0</v>
      </c>
      <c r="N30" s="306">
        <v>0</v>
      </c>
      <c r="O30" s="284">
        <v>0</v>
      </c>
    </row>
    <row r="31" spans="1:15" ht="13.5">
      <c r="A31" s="727"/>
      <c r="B31" s="283" t="s">
        <v>83</v>
      </c>
      <c r="C31" s="306">
        <v>0</v>
      </c>
      <c r="D31" s="306">
        <v>0</v>
      </c>
      <c r="E31" s="307">
        <v>0</v>
      </c>
      <c r="F31" s="308">
        <v>0</v>
      </c>
      <c r="G31" s="306">
        <v>0</v>
      </c>
      <c r="H31" s="306">
        <v>0</v>
      </c>
      <c r="I31" s="306">
        <v>0</v>
      </c>
      <c r="J31" s="306">
        <v>0</v>
      </c>
      <c r="K31" s="306">
        <v>0</v>
      </c>
      <c r="L31" s="306">
        <v>0</v>
      </c>
      <c r="M31" s="306">
        <v>0</v>
      </c>
      <c r="N31" s="306">
        <v>0</v>
      </c>
      <c r="O31" s="284">
        <v>0</v>
      </c>
    </row>
    <row r="32" spans="1:15" ht="14.25" thickBot="1">
      <c r="A32" s="728"/>
      <c r="B32" s="295" t="s">
        <v>54</v>
      </c>
      <c r="C32" s="309">
        <v>0</v>
      </c>
      <c r="D32" s="309">
        <v>0</v>
      </c>
      <c r="E32" s="310">
        <v>0</v>
      </c>
      <c r="F32" s="311">
        <v>0</v>
      </c>
      <c r="G32" s="309">
        <v>0</v>
      </c>
      <c r="H32" s="309">
        <v>0</v>
      </c>
      <c r="I32" s="309">
        <v>0</v>
      </c>
      <c r="J32" s="309">
        <v>0</v>
      </c>
      <c r="K32" s="309">
        <v>0</v>
      </c>
      <c r="L32" s="309">
        <v>0</v>
      </c>
      <c r="M32" s="309">
        <v>0</v>
      </c>
      <c r="N32" s="309">
        <v>0</v>
      </c>
      <c r="O32" s="316">
        <v>0</v>
      </c>
    </row>
    <row r="33" spans="1:15" s="302" customFormat="1" ht="15.75" thickBot="1" thickTop="1">
      <c r="A33" s="729" t="s">
        <v>187</v>
      </c>
      <c r="B33" s="730"/>
      <c r="C33" s="299">
        <f>IF(C28="","",C28/C5)</f>
        <v>0</v>
      </c>
      <c r="D33" s="299">
        <f>IF(D28="","",D28/D5)</f>
        <v>0</v>
      </c>
      <c r="E33" s="300">
        <f aca="true" t="shared" si="13" ref="E33:N33">IF(E28="","",E28/E5)</f>
        <v>0</v>
      </c>
      <c r="F33" s="300">
        <f t="shared" si="13"/>
        <v>0</v>
      </c>
      <c r="G33" s="299">
        <f t="shared" si="13"/>
        <v>0</v>
      </c>
      <c r="H33" s="299">
        <f t="shared" si="13"/>
        <v>0</v>
      </c>
      <c r="I33" s="299">
        <f t="shared" si="13"/>
        <v>0</v>
      </c>
      <c r="J33" s="299">
        <f t="shared" si="13"/>
        <v>0</v>
      </c>
      <c r="K33" s="299">
        <f t="shared" si="13"/>
        <v>0</v>
      </c>
      <c r="L33" s="299">
        <f t="shared" si="13"/>
        <v>0</v>
      </c>
      <c r="M33" s="299">
        <f t="shared" si="13"/>
        <v>0</v>
      </c>
      <c r="N33" s="299">
        <f t="shared" si="13"/>
        <v>0</v>
      </c>
      <c r="O33" s="317">
        <f>IF(O23="","",O28/O23)</f>
        <v>0</v>
      </c>
    </row>
    <row r="34" spans="1:15" ht="14.25" thickTop="1">
      <c r="A34" s="733" t="s">
        <v>86</v>
      </c>
      <c r="B34" s="281" t="s">
        <v>14</v>
      </c>
      <c r="C34" s="290">
        <f>IF(C35="","",SUM(C35:C38))</f>
        <v>56</v>
      </c>
      <c r="D34" s="290">
        <f>IF(D35="","",SUM(D35:D38))</f>
        <v>43</v>
      </c>
      <c r="E34" s="291">
        <f aca="true" t="shared" si="14" ref="E34:N34">IF(E35="","",SUM(E35:E38))</f>
        <v>42</v>
      </c>
      <c r="F34" s="210">
        <f t="shared" si="14"/>
        <v>29</v>
      </c>
      <c r="G34" s="290">
        <f t="shared" si="14"/>
        <v>32</v>
      </c>
      <c r="H34" s="290">
        <f t="shared" si="14"/>
        <v>30</v>
      </c>
      <c r="I34" s="290">
        <f t="shared" si="14"/>
        <v>24</v>
      </c>
      <c r="J34" s="290">
        <f t="shared" si="14"/>
        <v>31</v>
      </c>
      <c r="K34" s="290">
        <f t="shared" si="14"/>
        <v>15</v>
      </c>
      <c r="L34" s="290">
        <f t="shared" si="14"/>
        <v>20</v>
      </c>
      <c r="M34" s="290">
        <f t="shared" si="14"/>
        <v>19</v>
      </c>
      <c r="N34" s="290">
        <f t="shared" si="14"/>
        <v>25</v>
      </c>
      <c r="O34" s="305">
        <f>IF(SUM(C34:N34)="","",SUM(C34:N34))</f>
        <v>366</v>
      </c>
    </row>
    <row r="35" spans="1:15" ht="13.5">
      <c r="A35" s="734"/>
      <c r="B35" s="283" t="s">
        <v>81</v>
      </c>
      <c r="C35" s="306">
        <v>35</v>
      </c>
      <c r="D35" s="306">
        <v>38</v>
      </c>
      <c r="E35" s="307">
        <v>25</v>
      </c>
      <c r="F35" s="308">
        <v>27</v>
      </c>
      <c r="G35" s="306">
        <v>28</v>
      </c>
      <c r="H35" s="306">
        <v>28</v>
      </c>
      <c r="I35" s="306">
        <v>22</v>
      </c>
      <c r="J35" s="306">
        <v>22</v>
      </c>
      <c r="K35" s="306">
        <v>14</v>
      </c>
      <c r="L35" s="306">
        <v>19</v>
      </c>
      <c r="M35" s="306">
        <v>10</v>
      </c>
      <c r="N35" s="306">
        <v>21</v>
      </c>
      <c r="O35" s="284">
        <f>IF(SUM(C35:N35)="","",SUM(C35:N35))</f>
        <v>289</v>
      </c>
    </row>
    <row r="36" spans="1:15" ht="13.5">
      <c r="A36" s="734"/>
      <c r="B36" s="283" t="s">
        <v>82</v>
      </c>
      <c r="C36" s="306">
        <v>16</v>
      </c>
      <c r="D36" s="306">
        <v>0</v>
      </c>
      <c r="E36" s="307">
        <v>17</v>
      </c>
      <c r="F36" s="308">
        <v>0</v>
      </c>
      <c r="G36" s="306">
        <v>3</v>
      </c>
      <c r="H36" s="306">
        <v>2</v>
      </c>
      <c r="I36" s="306">
        <v>0</v>
      </c>
      <c r="J36" s="306">
        <v>8</v>
      </c>
      <c r="K36" s="306">
        <v>0</v>
      </c>
      <c r="L36" s="306">
        <v>1</v>
      </c>
      <c r="M36" s="306">
        <v>5</v>
      </c>
      <c r="N36" s="306">
        <v>4</v>
      </c>
      <c r="O36" s="284">
        <f>IF(SUM(C36:N36)="","",SUM(C36:N36))</f>
        <v>56</v>
      </c>
    </row>
    <row r="37" spans="1:15" ht="13.5">
      <c r="A37" s="285"/>
      <c r="B37" s="283" t="s">
        <v>83</v>
      </c>
      <c r="C37" s="306">
        <v>0</v>
      </c>
      <c r="D37" s="306">
        <v>0</v>
      </c>
      <c r="E37" s="307">
        <v>0</v>
      </c>
      <c r="F37" s="308">
        <v>0</v>
      </c>
      <c r="G37" s="306">
        <v>0</v>
      </c>
      <c r="H37" s="306">
        <v>0</v>
      </c>
      <c r="I37" s="306">
        <v>0</v>
      </c>
      <c r="J37" s="306">
        <v>0</v>
      </c>
      <c r="K37" s="306">
        <v>0</v>
      </c>
      <c r="L37" s="306">
        <v>0</v>
      </c>
      <c r="M37" s="306">
        <v>0</v>
      </c>
      <c r="N37" s="306">
        <v>0</v>
      </c>
      <c r="O37" s="284">
        <f>IF(SUM(C37:N37)="","",SUM(C37:N37))</f>
        <v>0</v>
      </c>
    </row>
    <row r="38" spans="1:15" ht="14.25" thickBot="1">
      <c r="A38" s="286"/>
      <c r="B38" s="287" t="s">
        <v>54</v>
      </c>
      <c r="C38" s="309">
        <v>5</v>
      </c>
      <c r="D38" s="309">
        <v>5</v>
      </c>
      <c r="E38" s="310">
        <v>0</v>
      </c>
      <c r="F38" s="311">
        <v>2</v>
      </c>
      <c r="G38" s="309">
        <v>1</v>
      </c>
      <c r="H38" s="309">
        <v>0</v>
      </c>
      <c r="I38" s="309">
        <v>2</v>
      </c>
      <c r="J38" s="309">
        <v>1</v>
      </c>
      <c r="K38" s="309">
        <v>1</v>
      </c>
      <c r="L38" s="309">
        <v>0</v>
      </c>
      <c r="M38" s="309">
        <v>4</v>
      </c>
      <c r="N38" s="309">
        <v>0</v>
      </c>
      <c r="O38" s="314">
        <f>IF(SUM(C38:N38)="","",SUM(C38:N38))</f>
        <v>21</v>
      </c>
    </row>
    <row r="39" spans="1:15" s="302" customFormat="1" ht="15.75" thickBot="1" thickTop="1">
      <c r="A39" s="731" t="s">
        <v>187</v>
      </c>
      <c r="B39" s="732"/>
      <c r="C39" s="318">
        <f>IF(C34="","",C34/C5)</f>
        <v>0.02858601327207759</v>
      </c>
      <c r="D39" s="318">
        <f>IF(D34="","",D34/D5)</f>
        <v>0.025043680838672103</v>
      </c>
      <c r="E39" s="318">
        <f aca="true" t="shared" si="15" ref="E39:N39">IF(E34="","",E34/E5)</f>
        <v>0.023204419889502764</v>
      </c>
      <c r="F39" s="318">
        <f t="shared" si="15"/>
        <v>0.016174010039040714</v>
      </c>
      <c r="G39" s="318">
        <f t="shared" si="15"/>
        <v>0.018411967779056387</v>
      </c>
      <c r="H39" s="318">
        <f t="shared" si="15"/>
        <v>0.013934045517882025</v>
      </c>
      <c r="I39" s="318">
        <f t="shared" si="15"/>
        <v>0.009456264775413711</v>
      </c>
      <c r="J39" s="318">
        <f t="shared" si="15"/>
        <v>0.01509985387238188</v>
      </c>
      <c r="K39" s="318">
        <f t="shared" si="15"/>
        <v>0.008746355685131196</v>
      </c>
      <c r="L39" s="318">
        <f t="shared" si="15"/>
        <v>0.013449899125756557</v>
      </c>
      <c r="M39" s="318">
        <f t="shared" si="15"/>
        <v>0.011994949494949494</v>
      </c>
      <c r="N39" s="318">
        <f t="shared" si="15"/>
        <v>0.014854426619132501</v>
      </c>
      <c r="O39" s="319">
        <f>IF(O5="","",O34/O5)</f>
        <v>0.016464237516869096</v>
      </c>
    </row>
    <row r="40" spans="1:15" ht="13.5">
      <c r="A40" s="279"/>
      <c r="B40" s="280"/>
      <c r="C40" s="207" t="s">
        <v>188</v>
      </c>
      <c r="D40" s="207"/>
      <c r="E40" s="207" t="s">
        <v>188</v>
      </c>
      <c r="F40" s="207"/>
      <c r="G40" s="207"/>
      <c r="H40" s="207"/>
      <c r="I40" s="207"/>
      <c r="J40" s="207"/>
      <c r="K40" s="207"/>
      <c r="L40" s="207"/>
      <c r="M40" s="207"/>
      <c r="N40" s="207"/>
      <c r="O40" s="207"/>
    </row>
    <row r="41" spans="1:15" ht="13.5">
      <c r="A41" s="279"/>
      <c r="B41" s="280"/>
      <c r="C41" s="207"/>
      <c r="D41" s="207"/>
      <c r="E41" s="207"/>
      <c r="F41" s="207"/>
      <c r="G41" s="207"/>
      <c r="H41" s="207"/>
      <c r="I41" s="686" t="s">
        <v>202</v>
      </c>
      <c r="J41" s="207"/>
      <c r="K41" s="207"/>
      <c r="L41" s="207"/>
      <c r="M41" s="207"/>
      <c r="N41" s="207"/>
      <c r="O41" s="207"/>
    </row>
  </sheetData>
  <sheetProtection/>
  <mergeCells count="10">
    <mergeCell ref="A10:A12"/>
    <mergeCell ref="A16:A18"/>
    <mergeCell ref="A28:A32"/>
    <mergeCell ref="A22:A26"/>
    <mergeCell ref="A27:B27"/>
    <mergeCell ref="A39:B39"/>
    <mergeCell ref="A33:B33"/>
    <mergeCell ref="A21:B21"/>
    <mergeCell ref="A15:B15"/>
    <mergeCell ref="A34:A36"/>
  </mergeCells>
  <printOptions horizontalCentered="1"/>
  <pageMargins left="0.35433070866141736" right="0.3937007874015748" top="0.984251968503937" bottom="0.64" header="0.5118110236220472" footer="0.5118110236220472"/>
  <pageSetup horizontalDpi="600" verticalDpi="600" orientation="landscape" paperSize="9" scale="90" r:id="rId2"/>
  <drawing r:id="rId1"/>
</worksheet>
</file>

<file path=xl/worksheets/sheet12.xml><?xml version="1.0" encoding="utf-8"?>
<worksheet xmlns="http://schemas.openxmlformats.org/spreadsheetml/2006/main" xmlns:r="http://schemas.openxmlformats.org/officeDocument/2006/relationships">
  <sheetPr codeName="Sheet12"/>
  <dimension ref="A1:P23"/>
  <sheetViews>
    <sheetView zoomScalePageLayoutView="0" workbookViewId="0" topLeftCell="B1">
      <pane xSplit="2" ySplit="3" topLeftCell="D4" activePane="bottomRight" state="frozen"/>
      <selection pane="topLeft" activeCell="A1" sqref="A1"/>
      <selection pane="topRight" activeCell="A1" sqref="A1"/>
      <selection pane="bottomLeft" activeCell="A1" sqref="A1"/>
      <selection pane="bottomRight" activeCell="I8" sqref="I8"/>
    </sheetView>
  </sheetViews>
  <sheetFormatPr defaultColWidth="9.00390625" defaultRowHeight="13.5"/>
  <cols>
    <col min="1" max="1" width="3.625" style="184" customWidth="1"/>
    <col min="2" max="2" width="6.375" style="184" customWidth="1"/>
    <col min="3" max="3" width="12.375" style="184" customWidth="1"/>
    <col min="4" max="15" width="8.00390625" style="184" customWidth="1"/>
    <col min="16" max="16" width="9.50390625" style="184" customWidth="1"/>
    <col min="17" max="16384" width="9.00390625" style="184" customWidth="1"/>
  </cols>
  <sheetData>
    <row r="1" spans="1:16" ht="17.25">
      <c r="A1" s="739" t="s">
        <v>0</v>
      </c>
      <c r="B1" s="739"/>
      <c r="C1" s="739"/>
      <c r="D1" s="739"/>
      <c r="E1" s="739"/>
      <c r="F1" s="739"/>
      <c r="G1" s="737" t="s">
        <v>197</v>
      </c>
      <c r="H1" s="737"/>
      <c r="I1" s="207"/>
      <c r="J1" s="207"/>
      <c r="K1" s="207"/>
      <c r="L1" s="207"/>
      <c r="M1" s="207"/>
      <c r="N1" s="207"/>
      <c r="O1" s="207"/>
      <c r="P1" s="207"/>
    </row>
    <row r="2" spans="1:16" ht="18" customHeight="1" thickBot="1">
      <c r="A2" s="320"/>
      <c r="B2" s="320"/>
      <c r="C2" s="320"/>
      <c r="D2" s="207"/>
      <c r="E2" s="207"/>
      <c r="F2" s="207"/>
      <c r="G2" s="207"/>
      <c r="H2" s="207"/>
      <c r="I2" s="207"/>
      <c r="J2" s="207"/>
      <c r="K2" s="320"/>
      <c r="L2" s="207"/>
      <c r="M2" s="207"/>
      <c r="N2" s="207"/>
      <c r="O2" s="738" t="s">
        <v>1</v>
      </c>
      <c r="P2" s="738"/>
    </row>
    <row r="3" spans="1:16" ht="18" customHeight="1" thickTop="1">
      <c r="A3" s="748"/>
      <c r="B3" s="749"/>
      <c r="C3" s="749"/>
      <c r="D3" s="7" t="s">
        <v>189</v>
      </c>
      <c r="E3" s="8" t="s">
        <v>3</v>
      </c>
      <c r="F3" s="8" t="s">
        <v>4</v>
      </c>
      <c r="G3" s="8" t="s">
        <v>5</v>
      </c>
      <c r="H3" s="8" t="s">
        <v>6</v>
      </c>
      <c r="I3" s="8" t="s">
        <v>7</v>
      </c>
      <c r="J3" s="8" t="s">
        <v>8</v>
      </c>
      <c r="K3" s="8" t="s">
        <v>9</v>
      </c>
      <c r="L3" s="8" t="s">
        <v>10</v>
      </c>
      <c r="M3" s="8" t="s">
        <v>11</v>
      </c>
      <c r="N3" s="8" t="s">
        <v>12</v>
      </c>
      <c r="O3" s="7" t="s">
        <v>13</v>
      </c>
      <c r="P3" s="9" t="s">
        <v>14</v>
      </c>
    </row>
    <row r="4" spans="1:16" ht="18" customHeight="1">
      <c r="A4" s="750" t="s">
        <v>15</v>
      </c>
      <c r="B4" s="751"/>
      <c r="C4" s="752"/>
      <c r="D4" s="321">
        <v>990</v>
      </c>
      <c r="E4" s="321">
        <v>1006</v>
      </c>
      <c r="F4" s="321">
        <v>935</v>
      </c>
      <c r="G4" s="321">
        <v>873</v>
      </c>
      <c r="H4" s="321">
        <v>972</v>
      </c>
      <c r="I4" s="321">
        <v>1049</v>
      </c>
      <c r="J4" s="321">
        <v>1196</v>
      </c>
      <c r="K4" s="321">
        <v>996</v>
      </c>
      <c r="L4" s="321">
        <v>971</v>
      </c>
      <c r="M4" s="321">
        <v>771</v>
      </c>
      <c r="N4" s="321">
        <v>796</v>
      </c>
      <c r="O4" s="322">
        <v>883</v>
      </c>
      <c r="P4" s="323">
        <f>SUM(D4:O4)</f>
        <v>11438</v>
      </c>
    </row>
    <row r="5" spans="1:16" ht="18" customHeight="1">
      <c r="A5" s="753" t="s">
        <v>16</v>
      </c>
      <c r="B5" s="754"/>
      <c r="C5" s="755"/>
      <c r="D5" s="324">
        <v>881</v>
      </c>
      <c r="E5" s="324">
        <v>879</v>
      </c>
      <c r="F5" s="324">
        <v>805</v>
      </c>
      <c r="G5" s="324">
        <v>770</v>
      </c>
      <c r="H5" s="324">
        <v>833</v>
      </c>
      <c r="I5" s="324">
        <v>926</v>
      </c>
      <c r="J5" s="324">
        <v>1044</v>
      </c>
      <c r="K5" s="324">
        <v>849</v>
      </c>
      <c r="L5" s="324">
        <v>853</v>
      </c>
      <c r="M5" s="324">
        <v>667</v>
      </c>
      <c r="N5" s="324">
        <v>701</v>
      </c>
      <c r="O5" s="325">
        <v>792</v>
      </c>
      <c r="P5" s="326">
        <f>SUM(D5:O5)</f>
        <v>10000</v>
      </c>
    </row>
    <row r="6" spans="1:16" ht="18" customHeight="1">
      <c r="A6" s="743" t="s">
        <v>17</v>
      </c>
      <c r="B6" s="744"/>
      <c r="C6" s="745"/>
      <c r="D6" s="327">
        <f>IF(D4="","",D5/D4)</f>
        <v>0.8898989898989899</v>
      </c>
      <c r="E6" s="327">
        <f aca="true" t="shared" si="0" ref="E6:O6">IF(E4="","",E5/E4)</f>
        <v>0.8737574552683897</v>
      </c>
      <c r="F6" s="327">
        <f t="shared" si="0"/>
        <v>0.8609625668449198</v>
      </c>
      <c r="G6" s="327">
        <f t="shared" si="0"/>
        <v>0.8820160366552119</v>
      </c>
      <c r="H6" s="327">
        <f t="shared" si="0"/>
        <v>0.8569958847736625</v>
      </c>
      <c r="I6" s="327">
        <f t="shared" si="0"/>
        <v>0.882745471877979</v>
      </c>
      <c r="J6" s="327">
        <f t="shared" si="0"/>
        <v>0.8729096989966555</v>
      </c>
      <c r="K6" s="327">
        <f t="shared" si="0"/>
        <v>0.8524096385542169</v>
      </c>
      <c r="L6" s="327">
        <f t="shared" si="0"/>
        <v>0.878475798146241</v>
      </c>
      <c r="M6" s="327">
        <f t="shared" si="0"/>
        <v>0.8651102464332037</v>
      </c>
      <c r="N6" s="327">
        <f t="shared" si="0"/>
        <v>0.8806532663316583</v>
      </c>
      <c r="O6" s="328">
        <f t="shared" si="0"/>
        <v>0.8969422423556059</v>
      </c>
      <c r="P6" s="329">
        <f>IF(P5=0,0,P5/P4)</f>
        <v>0.8742787200559539</v>
      </c>
    </row>
    <row r="7" spans="1:16" ht="18" customHeight="1">
      <c r="A7" s="759"/>
      <c r="B7" s="756" t="s">
        <v>88</v>
      </c>
      <c r="C7" s="757"/>
      <c r="D7" s="324">
        <f>IF(D5="","",D5-D9)</f>
        <v>764</v>
      </c>
      <c r="E7" s="324">
        <f aca="true" t="shared" si="1" ref="E7:N7">IF(E5="","",E5-E9)</f>
        <v>754</v>
      </c>
      <c r="F7" s="324">
        <f t="shared" si="1"/>
        <v>693</v>
      </c>
      <c r="G7" s="324">
        <f t="shared" si="1"/>
        <v>645</v>
      </c>
      <c r="H7" s="324">
        <f t="shared" si="1"/>
        <v>711</v>
      </c>
      <c r="I7" s="324">
        <f t="shared" si="1"/>
        <v>773</v>
      </c>
      <c r="J7" s="324">
        <f t="shared" si="1"/>
        <v>878</v>
      </c>
      <c r="K7" s="324">
        <f t="shared" si="1"/>
        <v>700</v>
      </c>
      <c r="L7" s="324">
        <f t="shared" si="1"/>
        <v>709</v>
      </c>
      <c r="M7" s="324">
        <f t="shared" si="1"/>
        <v>561</v>
      </c>
      <c r="N7" s="324">
        <f t="shared" si="1"/>
        <v>591</v>
      </c>
      <c r="O7" s="325">
        <f>IF(O5="","",O5-O9)</f>
        <v>664</v>
      </c>
      <c r="P7" s="326">
        <f>SUM(D7:O7)</f>
        <v>8443</v>
      </c>
    </row>
    <row r="8" spans="1:16" ht="18" customHeight="1">
      <c r="A8" s="759"/>
      <c r="B8" s="758" t="s">
        <v>17</v>
      </c>
      <c r="C8" s="736"/>
      <c r="D8" s="327">
        <f>IF(D5="","",D7/D5)</f>
        <v>0.8671963677639046</v>
      </c>
      <c r="E8" s="327">
        <f aca="true" t="shared" si="2" ref="E8:O8">IF(E5="","",E7/E5)</f>
        <v>0.8577929465301479</v>
      </c>
      <c r="F8" s="327">
        <f t="shared" si="2"/>
        <v>0.8608695652173913</v>
      </c>
      <c r="G8" s="327">
        <f t="shared" si="2"/>
        <v>0.8376623376623377</v>
      </c>
      <c r="H8" s="327">
        <f t="shared" si="2"/>
        <v>0.8535414165666266</v>
      </c>
      <c r="I8" s="327">
        <f t="shared" si="2"/>
        <v>0.8347732181425486</v>
      </c>
      <c r="J8" s="327">
        <f t="shared" si="2"/>
        <v>0.8409961685823755</v>
      </c>
      <c r="K8" s="327">
        <f t="shared" si="2"/>
        <v>0.8244994110718492</v>
      </c>
      <c r="L8" s="327">
        <f t="shared" si="2"/>
        <v>0.8311840562719812</v>
      </c>
      <c r="M8" s="327">
        <f t="shared" si="2"/>
        <v>0.841079460269865</v>
      </c>
      <c r="N8" s="327">
        <f t="shared" si="2"/>
        <v>0.8430813124108416</v>
      </c>
      <c r="O8" s="328">
        <f t="shared" si="2"/>
        <v>0.8383838383838383</v>
      </c>
      <c r="P8" s="329">
        <f>IF(P7=0,0,P7/P5)</f>
        <v>0.8443</v>
      </c>
    </row>
    <row r="9" spans="1:16" ht="18" customHeight="1">
      <c r="A9" s="759"/>
      <c r="B9" s="756" t="s">
        <v>89</v>
      </c>
      <c r="C9" s="757"/>
      <c r="D9" s="330">
        <f>IF(D11="","",D11+D13)</f>
        <v>117</v>
      </c>
      <c r="E9" s="330">
        <f aca="true" t="shared" si="3" ref="E9:O9">IF(E11="","",E11+E13)</f>
        <v>125</v>
      </c>
      <c r="F9" s="330">
        <f t="shared" si="3"/>
        <v>112</v>
      </c>
      <c r="G9" s="330">
        <f t="shared" si="3"/>
        <v>125</v>
      </c>
      <c r="H9" s="330">
        <f t="shared" si="3"/>
        <v>122</v>
      </c>
      <c r="I9" s="330">
        <f t="shared" si="3"/>
        <v>153</v>
      </c>
      <c r="J9" s="330">
        <f t="shared" si="3"/>
        <v>166</v>
      </c>
      <c r="K9" s="330">
        <f t="shared" si="3"/>
        <v>149</v>
      </c>
      <c r="L9" s="330">
        <f t="shared" si="3"/>
        <v>144</v>
      </c>
      <c r="M9" s="330">
        <f t="shared" si="3"/>
        <v>106</v>
      </c>
      <c r="N9" s="330">
        <f t="shared" si="3"/>
        <v>110</v>
      </c>
      <c r="O9" s="331">
        <f t="shared" si="3"/>
        <v>128</v>
      </c>
      <c r="P9" s="332">
        <f>SUM(D9:O9)</f>
        <v>1557</v>
      </c>
    </row>
    <row r="10" spans="1:16" ht="18" customHeight="1">
      <c r="A10" s="759"/>
      <c r="B10" s="735" t="s">
        <v>17</v>
      </c>
      <c r="C10" s="736"/>
      <c r="D10" s="333">
        <f>IF(D5="","",D9/D5)</f>
        <v>0.13280363223609534</v>
      </c>
      <c r="E10" s="333">
        <f aca="true" t="shared" si="4" ref="E10:O10">IF(E5="","",E9/E5)</f>
        <v>0.1422070534698521</v>
      </c>
      <c r="F10" s="333">
        <f t="shared" si="4"/>
        <v>0.1391304347826087</v>
      </c>
      <c r="G10" s="333">
        <f t="shared" si="4"/>
        <v>0.16233766233766234</v>
      </c>
      <c r="H10" s="333">
        <f t="shared" si="4"/>
        <v>0.14645858343337334</v>
      </c>
      <c r="I10" s="333">
        <f t="shared" si="4"/>
        <v>0.1652267818574514</v>
      </c>
      <c r="J10" s="333">
        <f t="shared" si="4"/>
        <v>0.15900383141762453</v>
      </c>
      <c r="K10" s="333">
        <f t="shared" si="4"/>
        <v>0.17550058892815076</v>
      </c>
      <c r="L10" s="333">
        <f t="shared" si="4"/>
        <v>0.16881594372801875</v>
      </c>
      <c r="M10" s="333">
        <f t="shared" si="4"/>
        <v>0.15892053973013492</v>
      </c>
      <c r="N10" s="333">
        <f t="shared" si="4"/>
        <v>0.15691868758915833</v>
      </c>
      <c r="O10" s="334">
        <f t="shared" si="4"/>
        <v>0.16161616161616163</v>
      </c>
      <c r="P10" s="335">
        <f>IF(P9=0,0,P9/P5)</f>
        <v>0.1557</v>
      </c>
    </row>
    <row r="11" spans="1:16" ht="18" customHeight="1">
      <c r="A11" s="759"/>
      <c r="B11" s="746"/>
      <c r="C11" s="336" t="s">
        <v>18</v>
      </c>
      <c r="D11" s="330">
        <v>33</v>
      </c>
      <c r="E11" s="330">
        <v>36</v>
      </c>
      <c r="F11" s="330">
        <v>35</v>
      </c>
      <c r="G11" s="330">
        <v>34</v>
      </c>
      <c r="H11" s="330">
        <v>33</v>
      </c>
      <c r="I11" s="330">
        <v>47</v>
      </c>
      <c r="J11" s="330">
        <v>36</v>
      </c>
      <c r="K11" s="330">
        <v>39</v>
      </c>
      <c r="L11" s="330">
        <v>37</v>
      </c>
      <c r="M11" s="330">
        <v>22</v>
      </c>
      <c r="N11" s="330">
        <v>31</v>
      </c>
      <c r="O11" s="331">
        <v>39</v>
      </c>
      <c r="P11" s="332">
        <f>SUM(D11:O11)</f>
        <v>422</v>
      </c>
    </row>
    <row r="12" spans="1:16" ht="18" customHeight="1">
      <c r="A12" s="759"/>
      <c r="B12" s="746"/>
      <c r="C12" s="337" t="s">
        <v>17</v>
      </c>
      <c r="D12" s="333">
        <f>IF(D5="","",D11/D5)</f>
        <v>0.03745743473325766</v>
      </c>
      <c r="E12" s="333">
        <f aca="true" t="shared" si="5" ref="E12:O12">IF(E5="","",E11/E5)</f>
        <v>0.040955631399317405</v>
      </c>
      <c r="F12" s="333">
        <f t="shared" si="5"/>
        <v>0.043478260869565216</v>
      </c>
      <c r="G12" s="333">
        <f t="shared" si="5"/>
        <v>0.04415584415584416</v>
      </c>
      <c r="H12" s="333">
        <f t="shared" si="5"/>
        <v>0.03961584633853541</v>
      </c>
      <c r="I12" s="333">
        <f t="shared" si="5"/>
        <v>0.05075593952483801</v>
      </c>
      <c r="J12" s="333">
        <f t="shared" si="5"/>
        <v>0.034482758620689655</v>
      </c>
      <c r="K12" s="333">
        <f t="shared" si="5"/>
        <v>0.045936395759717315</v>
      </c>
      <c r="L12" s="333">
        <f t="shared" si="5"/>
        <v>0.04337631887456037</v>
      </c>
      <c r="M12" s="333">
        <f t="shared" si="5"/>
        <v>0.03298350824587706</v>
      </c>
      <c r="N12" s="333">
        <f t="shared" si="5"/>
        <v>0.0442225392296719</v>
      </c>
      <c r="O12" s="334">
        <f t="shared" si="5"/>
        <v>0.04924242424242424</v>
      </c>
      <c r="P12" s="335">
        <f>IF(P11=0,0,P11/P5)</f>
        <v>0.0422</v>
      </c>
    </row>
    <row r="13" spans="1:16" ht="18" customHeight="1">
      <c r="A13" s="759"/>
      <c r="B13" s="746"/>
      <c r="C13" s="338" t="s">
        <v>87</v>
      </c>
      <c r="D13" s="330">
        <v>84</v>
      </c>
      <c r="E13" s="330">
        <v>89</v>
      </c>
      <c r="F13" s="330">
        <v>77</v>
      </c>
      <c r="G13" s="330">
        <v>91</v>
      </c>
      <c r="H13" s="330">
        <v>89</v>
      </c>
      <c r="I13" s="330">
        <v>106</v>
      </c>
      <c r="J13" s="330">
        <v>130</v>
      </c>
      <c r="K13" s="330">
        <v>110</v>
      </c>
      <c r="L13" s="330">
        <v>107</v>
      </c>
      <c r="M13" s="330">
        <v>84</v>
      </c>
      <c r="N13" s="330">
        <v>79</v>
      </c>
      <c r="O13" s="331">
        <v>89</v>
      </c>
      <c r="P13" s="332">
        <f>SUM(D13:O13)</f>
        <v>1135</v>
      </c>
    </row>
    <row r="14" spans="1:16" ht="18" customHeight="1">
      <c r="A14" s="760"/>
      <c r="B14" s="747"/>
      <c r="C14" s="337" t="s">
        <v>17</v>
      </c>
      <c r="D14" s="333">
        <f>IF(D5="","",D13/D5)</f>
        <v>0.09534619750283768</v>
      </c>
      <c r="E14" s="333">
        <f aca="true" t="shared" si="6" ref="E14:O14">IF(E5="","",E13/E5)</f>
        <v>0.1012514220705347</v>
      </c>
      <c r="F14" s="333">
        <f t="shared" si="6"/>
        <v>0.09565217391304348</v>
      </c>
      <c r="G14" s="333">
        <f t="shared" si="6"/>
        <v>0.11818181818181818</v>
      </c>
      <c r="H14" s="333">
        <f t="shared" si="6"/>
        <v>0.10684273709483794</v>
      </c>
      <c r="I14" s="333">
        <f t="shared" si="6"/>
        <v>0.11447084233261338</v>
      </c>
      <c r="J14" s="333">
        <f t="shared" si="6"/>
        <v>0.12452107279693486</v>
      </c>
      <c r="K14" s="333">
        <f t="shared" si="6"/>
        <v>0.12956419316843346</v>
      </c>
      <c r="L14" s="333">
        <f t="shared" si="6"/>
        <v>0.1254396248534584</v>
      </c>
      <c r="M14" s="333">
        <f t="shared" si="6"/>
        <v>0.12593703148425786</v>
      </c>
      <c r="N14" s="333">
        <f t="shared" si="6"/>
        <v>0.11269614835948645</v>
      </c>
      <c r="O14" s="334">
        <f t="shared" si="6"/>
        <v>0.11237373737373738</v>
      </c>
      <c r="P14" s="335">
        <f>IF(P13=0,0,P13/P5)</f>
        <v>0.1135</v>
      </c>
    </row>
    <row r="15" spans="1:16" ht="18" customHeight="1">
      <c r="A15" s="10" t="s">
        <v>190</v>
      </c>
      <c r="B15" s="11"/>
      <c r="C15" s="339"/>
      <c r="D15" s="330">
        <f>IF(D5="","",D4-D5)</f>
        <v>109</v>
      </c>
      <c r="E15" s="330">
        <f aca="true" t="shared" si="7" ref="E15:O15">IF(E5="","",E4-E5)</f>
        <v>127</v>
      </c>
      <c r="F15" s="330">
        <f t="shared" si="7"/>
        <v>130</v>
      </c>
      <c r="G15" s="330">
        <f t="shared" si="7"/>
        <v>103</v>
      </c>
      <c r="H15" s="330">
        <f t="shared" si="7"/>
        <v>139</v>
      </c>
      <c r="I15" s="330">
        <f t="shared" si="7"/>
        <v>123</v>
      </c>
      <c r="J15" s="330">
        <f t="shared" si="7"/>
        <v>152</v>
      </c>
      <c r="K15" s="330">
        <f t="shared" si="7"/>
        <v>147</v>
      </c>
      <c r="L15" s="330">
        <f t="shared" si="7"/>
        <v>118</v>
      </c>
      <c r="M15" s="330">
        <f t="shared" si="7"/>
        <v>104</v>
      </c>
      <c r="N15" s="330">
        <f t="shared" si="7"/>
        <v>95</v>
      </c>
      <c r="O15" s="331">
        <f t="shared" si="7"/>
        <v>91</v>
      </c>
      <c r="P15" s="332">
        <f>SUM(D15:O15)</f>
        <v>1438</v>
      </c>
    </row>
    <row r="16" spans="1:16" ht="18" customHeight="1" thickBot="1">
      <c r="A16" s="740" t="s">
        <v>17</v>
      </c>
      <c r="B16" s="741"/>
      <c r="C16" s="742"/>
      <c r="D16" s="340">
        <f>IF(D4="","",D15/D4)</f>
        <v>0.1101010101010101</v>
      </c>
      <c r="E16" s="340">
        <f aca="true" t="shared" si="8" ref="E16:O16">IF(E4="","",E15/E4)</f>
        <v>0.12624254473161034</v>
      </c>
      <c r="F16" s="340">
        <f t="shared" si="8"/>
        <v>0.13903743315508021</v>
      </c>
      <c r="G16" s="340">
        <f t="shared" si="8"/>
        <v>0.11798396334478808</v>
      </c>
      <c r="H16" s="340">
        <f t="shared" si="8"/>
        <v>0.14300411522633744</v>
      </c>
      <c r="I16" s="340">
        <f t="shared" si="8"/>
        <v>0.11725452812202097</v>
      </c>
      <c r="J16" s="340">
        <f t="shared" si="8"/>
        <v>0.12709030100334448</v>
      </c>
      <c r="K16" s="340">
        <f t="shared" si="8"/>
        <v>0.14759036144578314</v>
      </c>
      <c r="L16" s="340">
        <f t="shared" si="8"/>
        <v>0.121524201853759</v>
      </c>
      <c r="M16" s="340">
        <f t="shared" si="8"/>
        <v>0.13488975356679636</v>
      </c>
      <c r="N16" s="340">
        <f t="shared" si="8"/>
        <v>0.11934673366834171</v>
      </c>
      <c r="O16" s="341">
        <f t="shared" si="8"/>
        <v>0.10305775764439411</v>
      </c>
      <c r="P16" s="342">
        <f>IF(P15=0,0,P15/P4)</f>
        <v>0.12572127994404617</v>
      </c>
    </row>
    <row r="17" spans="1:16" ht="14.25" thickTop="1">
      <c r="A17" s="320"/>
      <c r="B17" s="320"/>
      <c r="C17" s="320"/>
      <c r="D17" s="207"/>
      <c r="E17" s="207"/>
      <c r="F17" s="207"/>
      <c r="G17" s="207"/>
      <c r="H17" s="207"/>
      <c r="I17" s="207"/>
      <c r="J17" s="207"/>
      <c r="K17" s="207"/>
      <c r="L17" s="207"/>
      <c r="M17" s="207"/>
      <c r="N17" s="277"/>
      <c r="O17" s="277"/>
      <c r="P17" s="207"/>
    </row>
    <row r="18" spans="1:16" ht="13.5">
      <c r="A18" s="320"/>
      <c r="B18" s="320"/>
      <c r="C18" s="320"/>
      <c r="D18" s="207"/>
      <c r="E18" s="207"/>
      <c r="F18" s="207"/>
      <c r="G18" s="207"/>
      <c r="H18" s="207"/>
      <c r="I18" s="207"/>
      <c r="J18" s="207"/>
      <c r="K18" s="207"/>
      <c r="L18" s="207"/>
      <c r="M18" s="207"/>
      <c r="N18" s="207"/>
      <c r="O18" s="207"/>
      <c r="P18" s="207"/>
    </row>
    <row r="19" spans="1:16" ht="13.5">
      <c r="A19" s="320"/>
      <c r="B19" s="320"/>
      <c r="C19" s="320"/>
      <c r="D19" s="207"/>
      <c r="E19" s="207"/>
      <c r="F19" s="207"/>
      <c r="G19" s="207"/>
      <c r="H19" s="207"/>
      <c r="I19" s="207"/>
      <c r="J19" s="207"/>
      <c r="K19" s="207"/>
      <c r="L19" s="207"/>
      <c r="M19" s="207"/>
      <c r="N19" s="207"/>
      <c r="O19" s="207"/>
      <c r="P19" s="207"/>
    </row>
    <row r="20" spans="1:16" ht="13.5">
      <c r="A20" s="320"/>
      <c r="B20" s="320"/>
      <c r="C20" s="320"/>
      <c r="D20" s="207"/>
      <c r="E20" s="207"/>
      <c r="F20" s="207"/>
      <c r="G20" s="207"/>
      <c r="H20" s="207"/>
      <c r="I20" s="207"/>
      <c r="J20" s="207"/>
      <c r="K20" s="207"/>
      <c r="L20" s="207"/>
      <c r="M20" s="207"/>
      <c r="N20" s="207"/>
      <c r="O20" s="207"/>
      <c r="P20" s="207"/>
    </row>
    <row r="21" spans="1:16" ht="13.5">
      <c r="A21" s="320"/>
      <c r="B21" s="320"/>
      <c r="C21" s="320"/>
      <c r="D21" s="207"/>
      <c r="E21" s="207"/>
      <c r="F21" s="207"/>
      <c r="G21" s="207"/>
      <c r="H21" s="207"/>
      <c r="I21" s="207"/>
      <c r="J21" s="207"/>
      <c r="K21" s="207"/>
      <c r="L21" s="207"/>
      <c r="M21" s="207"/>
      <c r="N21" s="207"/>
      <c r="O21" s="207"/>
      <c r="P21" s="207"/>
    </row>
    <row r="22" spans="1:16" ht="13.5">
      <c r="A22" s="320"/>
      <c r="B22" s="320"/>
      <c r="C22" s="320"/>
      <c r="D22" s="207"/>
      <c r="E22" s="207"/>
      <c r="F22" s="207"/>
      <c r="G22" s="207"/>
      <c r="H22" s="207"/>
      <c r="I22" s="207"/>
      <c r="J22" s="207"/>
      <c r="K22" s="207"/>
      <c r="L22" s="207"/>
      <c r="M22" s="207"/>
      <c r="N22" s="207"/>
      <c r="O22" s="207"/>
      <c r="P22" s="207"/>
    </row>
    <row r="23" spans="1:16" ht="13.5">
      <c r="A23" s="320"/>
      <c r="B23" s="320"/>
      <c r="C23" s="320"/>
      <c r="D23" s="207"/>
      <c r="E23" s="207"/>
      <c r="F23" s="207"/>
      <c r="G23" s="207"/>
      <c r="H23" s="207"/>
      <c r="I23" s="207"/>
      <c r="J23" s="207"/>
      <c r="K23" s="207"/>
      <c r="L23" s="207"/>
      <c r="M23" s="207"/>
      <c r="N23" s="207"/>
      <c r="O23" s="207"/>
      <c r="P23" s="207"/>
    </row>
  </sheetData>
  <sheetProtection/>
  <mergeCells count="14">
    <mergeCell ref="B7:C7"/>
    <mergeCell ref="B9:C9"/>
    <mergeCell ref="B8:C8"/>
    <mergeCell ref="A7:A14"/>
    <mergeCell ref="B10:C10"/>
    <mergeCell ref="G1:H1"/>
    <mergeCell ref="O2:P2"/>
    <mergeCell ref="A1:F1"/>
    <mergeCell ref="A16:C16"/>
    <mergeCell ref="A6:C6"/>
    <mergeCell ref="B11:B14"/>
    <mergeCell ref="A3:C3"/>
    <mergeCell ref="A4:C4"/>
    <mergeCell ref="A5:C5"/>
  </mergeCells>
  <printOptions/>
  <pageMargins left="0.75" right="0.75" top="1" bottom="1" header="0.512" footer="0.512"/>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A20"/>
  <sheetViews>
    <sheetView tabSelected="1" zoomScalePageLayoutView="0" workbookViewId="0" topLeftCell="A1">
      <pane xSplit="1" ySplit="3" topLeftCell="B4" activePane="bottomRight" state="frozen"/>
      <selection pane="topLeft" activeCell="G27" sqref="G27"/>
      <selection pane="topRight" activeCell="G27" sqref="G27"/>
      <selection pane="bottomLeft" activeCell="G27" sqref="G27"/>
      <selection pane="bottomRight" activeCell="O15" sqref="O15"/>
    </sheetView>
  </sheetViews>
  <sheetFormatPr defaultColWidth="9.00390625" defaultRowHeight="13.5"/>
  <sheetData>
    <row r="1" spans="1:27" ht="17.25">
      <c r="A1" s="26"/>
      <c r="B1" s="26"/>
      <c r="C1" s="26"/>
      <c r="D1" s="26"/>
      <c r="E1" s="26"/>
      <c r="F1" s="26"/>
      <c r="G1" s="27" t="s">
        <v>40</v>
      </c>
      <c r="H1" s="27"/>
      <c r="I1" s="27"/>
      <c r="J1" s="26"/>
      <c r="K1" s="26"/>
      <c r="L1" s="26"/>
      <c r="M1" s="26"/>
      <c r="N1" s="26"/>
      <c r="O1" s="26"/>
      <c r="P1" s="26"/>
      <c r="Q1" s="26"/>
      <c r="R1" s="26"/>
      <c r="S1" s="26"/>
      <c r="T1" s="26"/>
      <c r="U1" s="26"/>
      <c r="V1" s="26"/>
      <c r="W1" s="26"/>
      <c r="X1" s="26"/>
      <c r="Y1" s="26"/>
      <c r="Z1" s="26"/>
      <c r="AA1" s="26"/>
    </row>
    <row r="2" spans="1:27" ht="14.25" thickBot="1">
      <c r="A2" s="28"/>
      <c r="B2" s="28"/>
      <c r="C2" s="28"/>
      <c r="D2" s="28"/>
      <c r="E2" s="28"/>
      <c r="F2" s="28"/>
      <c r="G2" s="28"/>
      <c r="H2" s="28"/>
      <c r="I2" s="28"/>
      <c r="J2" s="28"/>
      <c r="K2" s="28"/>
      <c r="L2" s="28"/>
      <c r="M2" s="28"/>
      <c r="N2" s="28" t="s">
        <v>1</v>
      </c>
      <c r="O2" s="28"/>
      <c r="P2" s="28"/>
      <c r="Q2" s="28"/>
      <c r="R2" s="28"/>
      <c r="S2" s="28"/>
      <c r="T2" s="28"/>
      <c r="U2" s="28"/>
      <c r="V2" s="26"/>
      <c r="W2" s="26"/>
      <c r="X2" s="26"/>
      <c r="Y2" s="26"/>
      <c r="Z2" s="26"/>
      <c r="AA2" s="26"/>
    </row>
    <row r="3" spans="1:27" ht="15" thickBot="1" thickTop="1">
      <c r="A3" s="29"/>
      <c r="B3" s="30" t="s">
        <v>110</v>
      </c>
      <c r="C3" s="31" t="s">
        <v>111</v>
      </c>
      <c r="D3" s="31" t="s">
        <v>112</v>
      </c>
      <c r="E3" s="31" t="s">
        <v>113</v>
      </c>
      <c r="F3" s="31" t="s">
        <v>114</v>
      </c>
      <c r="G3" s="31" t="s">
        <v>115</v>
      </c>
      <c r="H3" s="31" t="s">
        <v>116</v>
      </c>
      <c r="I3" s="31" t="s">
        <v>117</v>
      </c>
      <c r="J3" s="31" t="s">
        <v>118</v>
      </c>
      <c r="K3" s="31" t="s">
        <v>119</v>
      </c>
      <c r="L3" s="31" t="s">
        <v>120</v>
      </c>
      <c r="M3" s="31" t="s">
        <v>121</v>
      </c>
      <c r="N3" s="31" t="s">
        <v>122</v>
      </c>
      <c r="O3" s="32" t="s">
        <v>123</v>
      </c>
      <c r="P3" s="26"/>
      <c r="Q3" s="26"/>
      <c r="R3" s="26"/>
      <c r="S3" s="26"/>
      <c r="T3" s="26"/>
      <c r="U3" s="26"/>
      <c r="V3" s="26"/>
      <c r="W3" s="26"/>
      <c r="X3" s="26"/>
      <c r="Y3" s="26"/>
      <c r="Z3" s="26"/>
      <c r="AA3" s="26"/>
    </row>
    <row r="4" spans="1:27" ht="14.25" thickTop="1">
      <c r="A4" s="33" t="s">
        <v>41</v>
      </c>
      <c r="B4" s="34">
        <v>13985</v>
      </c>
      <c r="C4" s="35">
        <v>14185</v>
      </c>
      <c r="D4" s="35">
        <v>17025</v>
      </c>
      <c r="E4" s="35">
        <v>15532</v>
      </c>
      <c r="F4" s="35">
        <v>15797</v>
      </c>
      <c r="G4" s="35">
        <v>16018</v>
      </c>
      <c r="H4" s="35">
        <v>16249</v>
      </c>
      <c r="I4" s="35">
        <v>15741</v>
      </c>
      <c r="J4" s="35">
        <v>18295</v>
      </c>
      <c r="K4" s="35">
        <v>18812</v>
      </c>
      <c r="L4" s="35">
        <v>17001</v>
      </c>
      <c r="M4" s="35">
        <v>20367</v>
      </c>
      <c r="N4" s="35">
        <v>14660</v>
      </c>
      <c r="O4" s="36">
        <v>14282</v>
      </c>
      <c r="P4" s="26"/>
      <c r="Q4" s="26"/>
      <c r="R4" s="26"/>
      <c r="S4" s="26"/>
      <c r="T4" s="26"/>
      <c r="U4" s="26"/>
      <c r="V4" s="26"/>
      <c r="W4" s="26"/>
      <c r="X4" s="26"/>
      <c r="Y4" s="26"/>
      <c r="Z4" s="26"/>
      <c r="AA4" s="26"/>
    </row>
    <row r="5" spans="1:27" ht="13.5">
      <c r="A5" s="37" t="s">
        <v>42</v>
      </c>
      <c r="B5" s="38">
        <v>9977</v>
      </c>
      <c r="C5" s="39">
        <v>9054</v>
      </c>
      <c r="D5" s="39">
        <v>11434</v>
      </c>
      <c r="E5" s="39">
        <v>13321</v>
      </c>
      <c r="F5" s="39">
        <v>16118</v>
      </c>
      <c r="G5" s="39">
        <v>17012</v>
      </c>
      <c r="H5" s="39">
        <v>16244</v>
      </c>
      <c r="I5" s="39">
        <v>17175</v>
      </c>
      <c r="J5" s="39">
        <v>13898</v>
      </c>
      <c r="K5" s="39">
        <v>11206</v>
      </c>
      <c r="L5" s="39">
        <v>10697</v>
      </c>
      <c r="M5" s="39">
        <v>10975</v>
      </c>
      <c r="N5" s="39">
        <v>10691</v>
      </c>
      <c r="O5" s="40">
        <v>9699</v>
      </c>
      <c r="P5" s="26"/>
      <c r="Q5" s="26"/>
      <c r="R5" s="26"/>
      <c r="S5" s="26"/>
      <c r="T5" s="26"/>
      <c r="U5" s="26"/>
      <c r="V5" s="26"/>
      <c r="W5" s="26"/>
      <c r="X5" s="26"/>
      <c r="Y5" s="26"/>
      <c r="Z5" s="26"/>
      <c r="AA5" s="26"/>
    </row>
    <row r="6" spans="1:27" ht="13.5">
      <c r="A6" s="37" t="s">
        <v>43</v>
      </c>
      <c r="B6" s="38">
        <v>337</v>
      </c>
      <c r="C6" s="39">
        <v>347</v>
      </c>
      <c r="D6" s="39">
        <v>355</v>
      </c>
      <c r="E6" s="39">
        <v>717</v>
      </c>
      <c r="F6" s="39">
        <v>703</v>
      </c>
      <c r="G6" s="39">
        <v>921</v>
      </c>
      <c r="H6" s="39">
        <v>1007</v>
      </c>
      <c r="I6" s="39">
        <v>625</v>
      </c>
      <c r="J6" s="39">
        <v>362</v>
      </c>
      <c r="K6" s="39">
        <v>730</v>
      </c>
      <c r="L6" s="39">
        <v>525</v>
      </c>
      <c r="M6" s="39">
        <v>417</v>
      </c>
      <c r="N6" s="39">
        <v>463</v>
      </c>
      <c r="O6" s="40">
        <v>217</v>
      </c>
      <c r="P6" s="26"/>
      <c r="Q6" s="26"/>
      <c r="R6" s="26"/>
      <c r="S6" s="26"/>
      <c r="T6" s="26"/>
      <c r="U6" s="26"/>
      <c r="V6" s="26"/>
      <c r="W6" s="26"/>
      <c r="X6" s="26"/>
      <c r="Y6" s="26"/>
      <c r="Z6" s="26"/>
      <c r="AA6" s="26"/>
    </row>
    <row r="7" spans="1:27" ht="14.25" thickBot="1">
      <c r="A7" s="41" t="s">
        <v>44</v>
      </c>
      <c r="B7" s="42">
        <v>2245</v>
      </c>
      <c r="C7" s="43">
        <v>3434</v>
      </c>
      <c r="D7" s="43">
        <v>3908</v>
      </c>
      <c r="E7" s="43">
        <v>5063</v>
      </c>
      <c r="F7" s="43">
        <v>6531</v>
      </c>
      <c r="G7" s="43">
        <v>8849</v>
      </c>
      <c r="H7" s="43">
        <v>6699</v>
      </c>
      <c r="I7" s="43">
        <v>4526</v>
      </c>
      <c r="J7" s="43">
        <v>4981</v>
      </c>
      <c r="K7" s="43">
        <v>5932</v>
      </c>
      <c r="L7" s="43">
        <v>4107</v>
      </c>
      <c r="M7" s="43">
        <v>3350</v>
      </c>
      <c r="N7" s="43">
        <v>2659</v>
      </c>
      <c r="O7" s="44">
        <v>2317</v>
      </c>
      <c r="P7" s="26"/>
      <c r="Q7" s="26"/>
      <c r="R7" s="26"/>
      <c r="S7" s="26"/>
      <c r="T7" s="26"/>
      <c r="U7" s="26"/>
      <c r="V7" s="26"/>
      <c r="W7" s="26"/>
      <c r="X7" s="26"/>
      <c r="Y7" s="26"/>
      <c r="Z7" s="26"/>
      <c r="AA7" s="26"/>
    </row>
    <row r="8" spans="1:27" ht="15" thickBot="1" thickTop="1">
      <c r="A8" s="45" t="s">
        <v>45</v>
      </c>
      <c r="B8" s="46">
        <v>26544</v>
      </c>
      <c r="C8" s="47">
        <v>27020</v>
      </c>
      <c r="D8" s="47">
        <v>32722</v>
      </c>
      <c r="E8" s="47">
        <v>34633</v>
      </c>
      <c r="F8" s="47">
        <v>39149</v>
      </c>
      <c r="G8" s="47">
        <v>42800</v>
      </c>
      <c r="H8" s="47">
        <v>40199</v>
      </c>
      <c r="I8" s="47">
        <v>38067</v>
      </c>
      <c r="J8" s="47">
        <v>37536</v>
      </c>
      <c r="K8" s="47">
        <v>36680</v>
      </c>
      <c r="L8" s="47">
        <v>32330</v>
      </c>
      <c r="M8" s="47">
        <v>35109</v>
      </c>
      <c r="N8" s="47">
        <v>28473</v>
      </c>
      <c r="O8" s="48">
        <v>26515</v>
      </c>
      <c r="P8" s="26"/>
      <c r="Q8" s="26"/>
      <c r="R8" s="26"/>
      <c r="S8" s="26"/>
      <c r="T8" s="26"/>
      <c r="U8" s="26"/>
      <c r="V8" s="26"/>
      <c r="W8" s="26"/>
      <c r="X8" s="26"/>
      <c r="Y8" s="26"/>
      <c r="Z8" s="26"/>
      <c r="AA8" s="26"/>
    </row>
    <row r="9" spans="1:27" ht="15" thickBot="1" thickTop="1">
      <c r="A9" s="49"/>
      <c r="B9" s="28"/>
      <c r="C9" s="28"/>
      <c r="D9" s="28"/>
      <c r="E9" s="28"/>
      <c r="F9" s="28"/>
      <c r="G9" s="28"/>
      <c r="H9" s="28"/>
      <c r="I9" s="28"/>
      <c r="J9" s="28"/>
      <c r="K9" s="28"/>
      <c r="L9" s="28"/>
      <c r="M9" s="28"/>
      <c r="N9" s="28"/>
      <c r="O9" s="28"/>
      <c r="P9" s="28"/>
      <c r="Q9" s="28"/>
      <c r="R9" s="28"/>
      <c r="S9" s="28"/>
      <c r="T9" s="28"/>
      <c r="U9" s="28"/>
      <c r="V9" s="26"/>
      <c r="W9" s="26"/>
      <c r="X9" s="26"/>
      <c r="Y9" s="26"/>
      <c r="Z9" s="26"/>
      <c r="AA9" s="26"/>
    </row>
    <row r="10" spans="1:27" ht="15" thickBot="1" thickTop="1">
      <c r="A10" s="50"/>
      <c r="B10" s="51" t="s">
        <v>124</v>
      </c>
      <c r="C10" s="31" t="s">
        <v>125</v>
      </c>
      <c r="D10" s="31" t="s">
        <v>126</v>
      </c>
      <c r="E10" s="31" t="s">
        <v>127</v>
      </c>
      <c r="F10" s="31" t="s">
        <v>128</v>
      </c>
      <c r="G10" s="31" t="s">
        <v>129</v>
      </c>
      <c r="H10" s="159" t="s">
        <v>130</v>
      </c>
      <c r="I10" s="165" t="s">
        <v>155</v>
      </c>
      <c r="J10" s="31" t="s">
        <v>158</v>
      </c>
      <c r="K10" s="159" t="s">
        <v>159</v>
      </c>
      <c r="L10" s="31" t="s">
        <v>175</v>
      </c>
      <c r="M10" s="31" t="s">
        <v>193</v>
      </c>
      <c r="N10" s="31" t="s">
        <v>194</v>
      </c>
      <c r="O10" s="624" t="s">
        <v>204</v>
      </c>
      <c r="P10" s="28"/>
      <c r="Q10" s="28"/>
      <c r="R10" s="28"/>
      <c r="S10" s="28"/>
      <c r="T10" s="28"/>
      <c r="U10" s="28"/>
      <c r="V10" s="28"/>
      <c r="W10" s="28"/>
      <c r="X10" s="28"/>
      <c r="Y10" s="28"/>
      <c r="Z10" s="28"/>
      <c r="AA10" s="28"/>
    </row>
    <row r="11" spans="1:27" ht="14.25" thickTop="1">
      <c r="A11" s="52" t="s">
        <v>41</v>
      </c>
      <c r="B11" s="53">
        <v>15296</v>
      </c>
      <c r="C11" s="35">
        <v>14245</v>
      </c>
      <c r="D11" s="54">
        <v>12686</v>
      </c>
      <c r="E11" s="35">
        <v>12231</v>
      </c>
      <c r="F11" s="35">
        <v>12461</v>
      </c>
      <c r="G11" s="55">
        <v>12187</v>
      </c>
      <c r="H11" s="160">
        <v>12649</v>
      </c>
      <c r="I11" s="55">
        <v>12710</v>
      </c>
      <c r="J11" s="55">
        <v>11114</v>
      </c>
      <c r="K11" s="160">
        <v>11189</v>
      </c>
      <c r="L11" s="55">
        <v>9272</v>
      </c>
      <c r="M11" s="55">
        <v>10647</v>
      </c>
      <c r="N11" s="54">
        <v>11242</v>
      </c>
      <c r="O11" s="625">
        <v>11445</v>
      </c>
      <c r="P11" s="28"/>
      <c r="Q11" s="28"/>
      <c r="R11" s="28"/>
      <c r="S11" s="28"/>
      <c r="T11" s="28"/>
      <c r="U11" s="28"/>
      <c r="V11" s="28"/>
      <c r="W11" s="28"/>
      <c r="X11" s="28"/>
      <c r="Y11" s="28"/>
      <c r="Z11" s="28"/>
      <c r="AA11" s="28"/>
    </row>
    <row r="12" spans="1:27" ht="13.5">
      <c r="A12" s="56" t="s">
        <v>42</v>
      </c>
      <c r="B12" s="57">
        <v>8846</v>
      </c>
      <c r="C12" s="39">
        <v>7662</v>
      </c>
      <c r="D12" s="39">
        <v>9204</v>
      </c>
      <c r="E12" s="39">
        <v>8744</v>
      </c>
      <c r="F12" s="58">
        <v>8360</v>
      </c>
      <c r="G12" s="39">
        <v>8411</v>
      </c>
      <c r="H12" s="161">
        <v>9472</v>
      </c>
      <c r="I12" s="39">
        <v>9464</v>
      </c>
      <c r="J12" s="39">
        <v>8553</v>
      </c>
      <c r="K12" s="161">
        <v>9410</v>
      </c>
      <c r="L12" s="39">
        <v>7167</v>
      </c>
      <c r="M12" s="39">
        <v>6965</v>
      </c>
      <c r="N12" s="39">
        <v>6385</v>
      </c>
      <c r="O12" s="626">
        <v>8593</v>
      </c>
      <c r="P12" s="28"/>
      <c r="Q12" s="28"/>
      <c r="R12" s="28"/>
      <c r="S12" s="28"/>
      <c r="T12" s="28"/>
      <c r="U12" s="28"/>
      <c r="V12" s="28"/>
      <c r="W12" s="28"/>
      <c r="X12" s="28"/>
      <c r="Y12" s="28"/>
      <c r="Z12" s="28"/>
      <c r="AA12" s="28"/>
    </row>
    <row r="13" spans="1:27" ht="13.5">
      <c r="A13" s="56" t="s">
        <v>43</v>
      </c>
      <c r="B13" s="57">
        <v>243</v>
      </c>
      <c r="C13" s="39">
        <v>129</v>
      </c>
      <c r="D13" s="39">
        <v>119</v>
      </c>
      <c r="E13" s="39">
        <v>191</v>
      </c>
      <c r="F13" s="39">
        <v>280</v>
      </c>
      <c r="G13" s="59">
        <v>219</v>
      </c>
      <c r="H13" s="162">
        <v>143</v>
      </c>
      <c r="I13" s="59">
        <v>94</v>
      </c>
      <c r="J13" s="59">
        <v>100</v>
      </c>
      <c r="K13" s="162">
        <v>110</v>
      </c>
      <c r="L13" s="59">
        <v>132</v>
      </c>
      <c r="M13" s="59">
        <v>280</v>
      </c>
      <c r="N13" s="59">
        <v>112</v>
      </c>
      <c r="O13" s="627">
        <v>47</v>
      </c>
      <c r="P13" s="28"/>
      <c r="Q13" s="28"/>
      <c r="R13" s="28"/>
      <c r="S13" s="28"/>
      <c r="T13" s="28"/>
      <c r="U13" s="28"/>
      <c r="V13" s="28"/>
      <c r="W13" s="28"/>
      <c r="X13" s="28"/>
      <c r="Y13" s="28"/>
      <c r="Z13" s="28"/>
      <c r="AA13" s="28"/>
    </row>
    <row r="14" spans="1:27" ht="14.25" thickBot="1">
      <c r="A14" s="60" t="s">
        <v>44</v>
      </c>
      <c r="B14" s="61">
        <v>2010</v>
      </c>
      <c r="C14" s="43">
        <v>1808</v>
      </c>
      <c r="D14" s="43">
        <v>1739</v>
      </c>
      <c r="E14" s="43">
        <v>1715</v>
      </c>
      <c r="F14" s="43">
        <v>2333</v>
      </c>
      <c r="G14" s="62">
        <v>2643</v>
      </c>
      <c r="H14" s="163">
        <v>6449</v>
      </c>
      <c r="I14" s="62">
        <v>5930</v>
      </c>
      <c r="J14" s="62">
        <v>5513</v>
      </c>
      <c r="K14" s="163">
        <v>2743</v>
      </c>
      <c r="L14" s="62">
        <v>1595</v>
      </c>
      <c r="M14" s="62">
        <v>2066</v>
      </c>
      <c r="N14" s="62">
        <v>2193</v>
      </c>
      <c r="O14" s="628">
        <v>2145</v>
      </c>
      <c r="P14" s="28"/>
      <c r="Q14" s="28"/>
      <c r="R14" s="28"/>
      <c r="S14" s="28"/>
      <c r="T14" s="28"/>
      <c r="U14" s="28"/>
      <c r="V14" s="28"/>
      <c r="W14" s="28"/>
      <c r="X14" s="28"/>
      <c r="Y14" s="28"/>
      <c r="Z14" s="28"/>
      <c r="AA14" s="28"/>
    </row>
    <row r="15" spans="1:27" ht="15" thickBot="1" thickTop="1">
      <c r="A15" s="63" t="s">
        <v>45</v>
      </c>
      <c r="B15" s="64">
        <v>26395</v>
      </c>
      <c r="C15" s="47">
        <v>23844</v>
      </c>
      <c r="D15" s="65">
        <v>23748</v>
      </c>
      <c r="E15" s="47">
        <v>22881</v>
      </c>
      <c r="F15" s="47">
        <v>23434</v>
      </c>
      <c r="G15" s="47">
        <v>23460</v>
      </c>
      <c r="H15" s="164">
        <v>28713</v>
      </c>
      <c r="I15" s="47">
        <v>28198</v>
      </c>
      <c r="J15" s="47">
        <f>SUM(J11:J14)</f>
        <v>25280</v>
      </c>
      <c r="K15" s="164">
        <v>23452</v>
      </c>
      <c r="L15" s="47">
        <f>SUM(L11:L14)</f>
        <v>18166</v>
      </c>
      <c r="M15" s="47">
        <f>SUM(M11:M14)</f>
        <v>19958</v>
      </c>
      <c r="N15" s="47">
        <f>SUM(N11:N14)</f>
        <v>19932</v>
      </c>
      <c r="O15" s="629">
        <f>SUM(O11:O14)</f>
        <v>22230</v>
      </c>
      <c r="P15" s="28"/>
      <c r="Q15" s="28"/>
      <c r="R15" s="28"/>
      <c r="S15" s="28"/>
      <c r="T15" s="28"/>
      <c r="U15" s="28"/>
      <c r="V15" s="28"/>
      <c r="W15" s="28"/>
      <c r="X15" s="28"/>
      <c r="Y15" s="28"/>
      <c r="Z15" s="28"/>
      <c r="AA15" s="28"/>
    </row>
    <row r="16" spans="1:27" ht="14.25" thickTop="1">
      <c r="A16" s="28"/>
      <c r="B16" s="28"/>
      <c r="C16" s="28"/>
      <c r="D16" s="28"/>
      <c r="E16" s="28"/>
      <c r="F16" s="28"/>
      <c r="G16" s="28"/>
      <c r="H16" s="28"/>
      <c r="I16" s="28"/>
      <c r="J16" s="28"/>
      <c r="K16" s="28"/>
      <c r="L16" s="28"/>
      <c r="M16" s="28"/>
      <c r="N16" s="28"/>
      <c r="O16" s="28"/>
      <c r="P16" s="28"/>
      <c r="Q16" s="28"/>
      <c r="R16" s="28"/>
      <c r="S16" s="28"/>
      <c r="T16" s="28"/>
      <c r="U16" s="28"/>
      <c r="V16" s="26"/>
      <c r="W16" s="26"/>
      <c r="X16" s="26"/>
      <c r="Y16" s="26"/>
      <c r="Z16" s="26"/>
      <c r="AA16" s="26"/>
    </row>
    <row r="17" spans="1:27" ht="13.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row>
    <row r="18" spans="1:27" ht="13.5">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row>
    <row r="19" spans="1:27" ht="13.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row>
    <row r="20" spans="1:27" ht="13.5">
      <c r="A20" s="26"/>
      <c r="B20" s="26"/>
      <c r="C20" s="26"/>
      <c r="D20" s="26"/>
      <c r="E20" s="26"/>
      <c r="F20" s="26"/>
      <c r="G20" s="26"/>
      <c r="H20" s="26"/>
      <c r="I20" s="26"/>
      <c r="J20" s="26"/>
      <c r="K20" s="26"/>
      <c r="L20" s="26"/>
      <c r="M20" s="26"/>
      <c r="N20" s="26"/>
      <c r="O20" s="66"/>
      <c r="P20" s="66"/>
      <c r="Q20" s="26"/>
      <c r="R20" s="26"/>
      <c r="S20" s="26"/>
      <c r="T20" s="26"/>
      <c r="U20" s="26"/>
      <c r="V20" s="26"/>
      <c r="W20" s="26"/>
      <c r="X20" s="26"/>
      <c r="Y20" s="26"/>
      <c r="Z20" s="26"/>
      <c r="AA20" s="26"/>
    </row>
  </sheetData>
  <sheetProtection/>
  <printOptions/>
  <pageMargins left="0.75" right="0.35" top="1" bottom="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
  <dimension ref="A1:P99"/>
  <sheetViews>
    <sheetView zoomScaleSheetLayoutView="70" zoomScalePageLayoutView="0" workbookViewId="0" topLeftCell="A1">
      <pane xSplit="2" ySplit="4" topLeftCell="G5" activePane="bottomRight" state="frozen"/>
      <selection pane="topLeft" activeCell="A1" sqref="A1"/>
      <selection pane="topRight" activeCell="C1" sqref="C1"/>
      <selection pane="bottomLeft" activeCell="A5" sqref="A5"/>
      <selection pane="bottomRight" activeCell="J7" sqref="J7"/>
    </sheetView>
  </sheetViews>
  <sheetFormatPr defaultColWidth="9.00390625" defaultRowHeight="13.5"/>
  <cols>
    <col min="1" max="1" width="4.375" style="184" bestFit="1" customWidth="1"/>
    <col min="2" max="2" width="9.875" style="184" bestFit="1" customWidth="1"/>
    <col min="3" max="15" width="12.25390625" style="184" customWidth="1"/>
    <col min="16" max="16384" width="9.00390625" style="184" customWidth="1"/>
  </cols>
  <sheetData>
    <row r="1" spans="1:16" ht="17.25">
      <c r="A1" s="12"/>
      <c r="B1" s="359"/>
      <c r="C1" s="359"/>
      <c r="D1" s="359"/>
      <c r="E1" s="359"/>
      <c r="F1" s="359"/>
      <c r="G1" s="13" t="s">
        <v>20</v>
      </c>
      <c r="H1" s="13"/>
      <c r="I1" s="13"/>
      <c r="J1" s="359"/>
      <c r="K1" s="686" t="s">
        <v>196</v>
      </c>
      <c r="L1" s="359"/>
      <c r="M1" s="359"/>
      <c r="N1" s="359"/>
      <c r="O1" s="359"/>
      <c r="P1" s="359"/>
    </row>
    <row r="2" spans="1:16" ht="13.5">
      <c r="A2" s="359"/>
      <c r="B2" s="359"/>
      <c r="C2" s="359"/>
      <c r="D2" s="359"/>
      <c r="E2" s="359"/>
      <c r="F2" s="359"/>
      <c r="G2" s="359"/>
      <c r="H2" s="359"/>
      <c r="I2" s="359"/>
      <c r="J2" s="359"/>
      <c r="K2" s="359"/>
      <c r="L2" s="359"/>
      <c r="M2" s="359"/>
      <c r="N2" s="359"/>
      <c r="O2" s="359"/>
      <c r="P2" s="359"/>
    </row>
    <row r="3" spans="1:16" ht="15" thickBot="1">
      <c r="A3" s="12"/>
      <c r="B3" s="359"/>
      <c r="C3" s="359"/>
      <c r="D3" s="359"/>
      <c r="E3" s="359"/>
      <c r="F3" s="359"/>
      <c r="G3" s="359"/>
      <c r="H3" s="359"/>
      <c r="I3" s="359"/>
      <c r="J3" s="359"/>
      <c r="K3" s="359"/>
      <c r="L3" s="359"/>
      <c r="M3" s="359"/>
      <c r="N3" s="359"/>
      <c r="O3" s="359"/>
      <c r="P3" s="359"/>
    </row>
    <row r="4" spans="1:16" ht="18.75" thickBot="1" thickTop="1">
      <c r="A4" s="14"/>
      <c r="B4" s="15"/>
      <c r="C4" s="16" t="s">
        <v>2</v>
      </c>
      <c r="D4" s="17" t="s">
        <v>3</v>
      </c>
      <c r="E4" s="17" t="s">
        <v>4</v>
      </c>
      <c r="F4" s="17" t="s">
        <v>5</v>
      </c>
      <c r="G4" s="17" t="s">
        <v>6</v>
      </c>
      <c r="H4" s="17" t="s">
        <v>7</v>
      </c>
      <c r="I4" s="17" t="s">
        <v>8</v>
      </c>
      <c r="J4" s="17" t="s">
        <v>9</v>
      </c>
      <c r="K4" s="17" t="s">
        <v>10</v>
      </c>
      <c r="L4" s="17" t="s">
        <v>11</v>
      </c>
      <c r="M4" s="17" t="s">
        <v>12</v>
      </c>
      <c r="N4" s="18" t="s">
        <v>13</v>
      </c>
      <c r="O4" s="19" t="s">
        <v>14</v>
      </c>
      <c r="P4" s="359"/>
    </row>
    <row r="5" spans="1:16" ht="15" thickTop="1">
      <c r="A5" s="20"/>
      <c r="B5" s="360" t="s">
        <v>21</v>
      </c>
      <c r="C5" s="545">
        <f>IF('11 持家'!D4="","",'11 持家'!D4)</f>
        <v>990</v>
      </c>
      <c r="D5" s="362">
        <f>IF('11 持家'!E4="","",'11 持家'!E4)</f>
        <v>1006</v>
      </c>
      <c r="E5" s="362">
        <v>937</v>
      </c>
      <c r="F5" s="362">
        <f>IF('11 持家'!G4="","",'11 持家'!G4)</f>
        <v>873</v>
      </c>
      <c r="G5" s="362">
        <f>IF('11 持家'!H4="","",'11 持家'!H4)</f>
        <v>972</v>
      </c>
      <c r="H5" s="362">
        <f>IF('11 持家'!I4="","",'11 持家'!I4)</f>
        <v>1049</v>
      </c>
      <c r="I5" s="362">
        <f>IF('11 持家'!J4="","",'11 持家'!J4)</f>
        <v>1196</v>
      </c>
      <c r="J5" s="362">
        <v>998</v>
      </c>
      <c r="K5" s="362">
        <f>IF('11 持家'!L4="","",'11 持家'!L4)</f>
        <v>971</v>
      </c>
      <c r="L5" s="362">
        <f>IF('11 持家'!M4="","",'11 持家'!M4)</f>
        <v>771</v>
      </c>
      <c r="M5" s="362">
        <v>799</v>
      </c>
      <c r="N5" s="362">
        <f>IF('11 持家'!O4="","",'11 持家'!O4)</f>
        <v>883</v>
      </c>
      <c r="O5" s="366">
        <f>SUM(C5:N5)</f>
        <v>11445</v>
      </c>
      <c r="P5" s="359"/>
    </row>
    <row r="6" spans="1:16" s="302" customFormat="1" ht="14.25">
      <c r="A6" s="154" t="s">
        <v>22</v>
      </c>
      <c r="B6" s="328" t="s">
        <v>17</v>
      </c>
      <c r="C6" s="367">
        <f>IF(C5="","",C5/C32)</f>
        <v>0.5053598774885145</v>
      </c>
      <c r="D6" s="368">
        <f>IF(D5="","",D5/D32)</f>
        <v>0.5859056493884682</v>
      </c>
      <c r="E6" s="368">
        <f>IF(E5="","",E5/E32)</f>
        <v>0.5176795580110497</v>
      </c>
      <c r="F6" s="368">
        <f aca="true" t="shared" si="0" ref="F6:O6">IF(F5="","",F5/F32)</f>
        <v>0.486893474623536</v>
      </c>
      <c r="G6" s="368">
        <f t="shared" si="0"/>
        <v>0.5592635212888377</v>
      </c>
      <c r="H6" s="368">
        <f t="shared" si="0"/>
        <v>0.4872271249419415</v>
      </c>
      <c r="I6" s="368">
        <f t="shared" si="0"/>
        <v>0.47123719464145</v>
      </c>
      <c r="J6" s="368">
        <f t="shared" si="0"/>
        <v>0.48611787627861663</v>
      </c>
      <c r="K6" s="368">
        <f t="shared" si="0"/>
        <v>0.5661807580174927</v>
      </c>
      <c r="L6" s="368">
        <f t="shared" si="0"/>
        <v>0.5184936112979153</v>
      </c>
      <c r="M6" s="368">
        <f>IF(M5="","",M5/M32)</f>
        <v>0.5044191919191919</v>
      </c>
      <c r="N6" s="368">
        <f>IF(N5="","",N5/N32)</f>
        <v>0.5246583481877599</v>
      </c>
      <c r="O6" s="370">
        <f t="shared" si="0"/>
        <v>0.5148448043184886</v>
      </c>
      <c r="P6" s="371"/>
    </row>
    <row r="7" spans="1:16" ht="14.25">
      <c r="A7" s="22"/>
      <c r="B7" s="372" t="s">
        <v>23</v>
      </c>
      <c r="C7" s="546">
        <f>IF('11 持家'!D5="","",'11 持家'!D5)</f>
        <v>881</v>
      </c>
      <c r="D7" s="374">
        <f>IF('11 持家'!E5="","",'11 持家'!E5)</f>
        <v>879</v>
      </c>
      <c r="E7" s="374">
        <f>IF('11 持家'!F5="","",'11 持家'!F5)</f>
        <v>805</v>
      </c>
      <c r="F7" s="374">
        <f>IF('11 持家'!G5="","",'11 持家'!G5)</f>
        <v>770</v>
      </c>
      <c r="G7" s="374">
        <f>IF('11 持家'!H5="","",'11 持家'!H5)</f>
        <v>833</v>
      </c>
      <c r="H7" s="374">
        <f>IF('11 持家'!I5="","",'11 持家'!I5)</f>
        <v>926</v>
      </c>
      <c r="I7" s="374">
        <f>IF('11 持家'!J5="","",'11 持家'!J5)</f>
        <v>1044</v>
      </c>
      <c r="J7" s="374">
        <v>851</v>
      </c>
      <c r="K7" s="374">
        <f>IF('11 持家'!L5="","",'11 持家'!L5)</f>
        <v>853</v>
      </c>
      <c r="L7" s="374">
        <f>IF('11 持家'!M5="","",'11 持家'!M5)</f>
        <v>667</v>
      </c>
      <c r="M7" s="374">
        <f>IF('11 持家'!N5="","",'11 持家'!N5)</f>
        <v>701</v>
      </c>
      <c r="N7" s="374">
        <v>792</v>
      </c>
      <c r="O7" s="376">
        <f>IF(O5="","",SUM(C7:N7))</f>
        <v>10002</v>
      </c>
      <c r="P7" s="359"/>
    </row>
    <row r="8" spans="1:16" s="302" customFormat="1" ht="14.25">
      <c r="A8" s="154"/>
      <c r="B8" s="334" t="s">
        <v>17</v>
      </c>
      <c r="C8" s="377">
        <f aca="true" t="shared" si="1" ref="C8:O8">IF(C7="","",C7/C5)</f>
        <v>0.8898989898989899</v>
      </c>
      <c r="D8" s="378">
        <f t="shared" si="1"/>
        <v>0.8737574552683897</v>
      </c>
      <c r="E8" s="378">
        <f t="shared" si="1"/>
        <v>0.8591248665955176</v>
      </c>
      <c r="F8" s="378">
        <f t="shared" si="1"/>
        <v>0.8820160366552119</v>
      </c>
      <c r="G8" s="378">
        <f t="shared" si="1"/>
        <v>0.8569958847736625</v>
      </c>
      <c r="H8" s="378">
        <f t="shared" si="1"/>
        <v>0.882745471877979</v>
      </c>
      <c r="I8" s="378">
        <f t="shared" si="1"/>
        <v>0.8729096989966555</v>
      </c>
      <c r="J8" s="378">
        <f t="shared" si="1"/>
        <v>0.8527054108216433</v>
      </c>
      <c r="K8" s="378">
        <f t="shared" si="1"/>
        <v>0.878475798146241</v>
      </c>
      <c r="L8" s="378">
        <f t="shared" si="1"/>
        <v>0.8651102464332037</v>
      </c>
      <c r="M8" s="378">
        <f>IF(M7="","",M7/M5)</f>
        <v>0.8773466833541927</v>
      </c>
      <c r="N8" s="378">
        <f t="shared" si="1"/>
        <v>0.8969422423556059</v>
      </c>
      <c r="O8" s="380">
        <f t="shared" si="1"/>
        <v>0.87391874180865</v>
      </c>
      <c r="P8" s="371"/>
    </row>
    <row r="9" spans="1:16" ht="14.25">
      <c r="A9" s="22" t="s">
        <v>24</v>
      </c>
      <c r="B9" s="381" t="s">
        <v>19</v>
      </c>
      <c r="C9" s="382">
        <f>IF(C5="","",C5-C7)</f>
        <v>109</v>
      </c>
      <c r="D9" s="383">
        <f>IF(D5="","",D5-D7)</f>
        <v>127</v>
      </c>
      <c r="E9" s="383">
        <f>IF(E5="","",E5-E7)</f>
        <v>132</v>
      </c>
      <c r="F9" s="383">
        <f aca="true" t="shared" si="2" ref="F9:N9">IF(F5="","",F5-F7)</f>
        <v>103</v>
      </c>
      <c r="G9" s="383">
        <f t="shared" si="2"/>
        <v>139</v>
      </c>
      <c r="H9" s="383">
        <f t="shared" si="2"/>
        <v>123</v>
      </c>
      <c r="I9" s="383">
        <f t="shared" si="2"/>
        <v>152</v>
      </c>
      <c r="J9" s="383">
        <f t="shared" si="2"/>
        <v>147</v>
      </c>
      <c r="K9" s="383">
        <f t="shared" si="2"/>
        <v>118</v>
      </c>
      <c r="L9" s="383">
        <f t="shared" si="2"/>
        <v>104</v>
      </c>
      <c r="M9" s="383">
        <f>IF(M5="","",M5-M7)</f>
        <v>98</v>
      </c>
      <c r="N9" s="383">
        <f t="shared" si="2"/>
        <v>91</v>
      </c>
      <c r="O9" s="384">
        <f>IF(O5="","",SUM(C9:N9))</f>
        <v>1443</v>
      </c>
      <c r="P9" s="359"/>
    </row>
    <row r="10" spans="1:16" s="302" customFormat="1" ht="15" thickBot="1">
      <c r="A10" s="155"/>
      <c r="B10" s="385" t="s">
        <v>17</v>
      </c>
      <c r="C10" s="386">
        <f aca="true" t="shared" si="3" ref="C10:O10">IF(C9="","",C9/C5)</f>
        <v>0.1101010101010101</v>
      </c>
      <c r="D10" s="387">
        <f t="shared" si="3"/>
        <v>0.12624254473161034</v>
      </c>
      <c r="E10" s="387">
        <f t="shared" si="3"/>
        <v>0.14087513340448238</v>
      </c>
      <c r="F10" s="387">
        <f t="shared" si="3"/>
        <v>0.11798396334478808</v>
      </c>
      <c r="G10" s="387">
        <f t="shared" si="3"/>
        <v>0.14300411522633744</v>
      </c>
      <c r="H10" s="387">
        <f t="shared" si="3"/>
        <v>0.11725452812202097</v>
      </c>
      <c r="I10" s="387">
        <f t="shared" si="3"/>
        <v>0.12709030100334448</v>
      </c>
      <c r="J10" s="387">
        <f t="shared" si="3"/>
        <v>0.14729458917835672</v>
      </c>
      <c r="K10" s="387">
        <f t="shared" si="3"/>
        <v>0.121524201853759</v>
      </c>
      <c r="L10" s="387">
        <f t="shared" si="3"/>
        <v>0.13488975356679636</v>
      </c>
      <c r="M10" s="387">
        <f>IF(M9="","",M9/M5)</f>
        <v>0.12265331664580725</v>
      </c>
      <c r="N10" s="387">
        <f t="shared" si="3"/>
        <v>0.10305775764439411</v>
      </c>
      <c r="O10" s="389">
        <f t="shared" si="3"/>
        <v>0.12608125819134994</v>
      </c>
      <c r="P10" s="371"/>
    </row>
    <row r="11" spans="1:16" ht="15" thickTop="1">
      <c r="A11" s="22"/>
      <c r="B11" s="390" t="s">
        <v>21</v>
      </c>
      <c r="C11" s="391">
        <v>745</v>
      </c>
      <c r="D11" s="392">
        <v>501</v>
      </c>
      <c r="E11" s="392">
        <v>715</v>
      </c>
      <c r="F11" s="392">
        <v>755</v>
      </c>
      <c r="G11" s="392">
        <v>597</v>
      </c>
      <c r="H11" s="392">
        <v>909</v>
      </c>
      <c r="I11" s="392">
        <v>1228</v>
      </c>
      <c r="J11" s="392">
        <v>827</v>
      </c>
      <c r="K11" s="392">
        <v>583</v>
      </c>
      <c r="L11" s="392">
        <v>492</v>
      </c>
      <c r="M11" s="392">
        <v>631</v>
      </c>
      <c r="N11" s="392">
        <v>610</v>
      </c>
      <c r="O11" s="396">
        <f>SUM(C11:N11)</f>
        <v>8593</v>
      </c>
      <c r="P11" s="359"/>
    </row>
    <row r="12" spans="1:16" s="302" customFormat="1" ht="14.25">
      <c r="A12" s="154" t="s">
        <v>25</v>
      </c>
      <c r="B12" s="334" t="s">
        <v>17</v>
      </c>
      <c r="C12" s="377">
        <f aca="true" t="shared" si="4" ref="C12:O12">IF(C11="","",C11/C32)</f>
        <v>0.38029606942317506</v>
      </c>
      <c r="D12" s="378">
        <f t="shared" si="4"/>
        <v>0.29178800232964475</v>
      </c>
      <c r="E12" s="378">
        <f t="shared" si="4"/>
        <v>0.39502762430939226</v>
      </c>
      <c r="F12" s="378">
        <f t="shared" si="4"/>
        <v>0.4210819854991634</v>
      </c>
      <c r="G12" s="378">
        <f t="shared" si="4"/>
        <v>0.34349827387802073</v>
      </c>
      <c r="H12" s="378">
        <f t="shared" si="4"/>
        <v>0.4222015791918254</v>
      </c>
      <c r="I12" s="378">
        <f t="shared" si="4"/>
        <v>0.4838455476753349</v>
      </c>
      <c r="J12" s="378">
        <f t="shared" si="4"/>
        <v>0.4028251339503166</v>
      </c>
      <c r="K12" s="378">
        <f t="shared" si="4"/>
        <v>0.33994169096209914</v>
      </c>
      <c r="L12" s="378">
        <f t="shared" si="4"/>
        <v>0.3308675184936113</v>
      </c>
      <c r="M12" s="378">
        <f>IF(M11="","",M11/M32)</f>
        <v>0.39835858585858586</v>
      </c>
      <c r="N12" s="378">
        <f t="shared" si="4"/>
        <v>0.36244800950683304</v>
      </c>
      <c r="O12" s="380">
        <f t="shared" si="4"/>
        <v>0.3865497076023392</v>
      </c>
      <c r="P12" s="371"/>
    </row>
    <row r="13" spans="1:16" ht="14.25">
      <c r="A13" s="22"/>
      <c r="B13" s="381" t="s">
        <v>23</v>
      </c>
      <c r="C13" s="382">
        <v>304</v>
      </c>
      <c r="D13" s="383">
        <v>215</v>
      </c>
      <c r="E13" s="383">
        <v>288</v>
      </c>
      <c r="F13" s="383">
        <v>311</v>
      </c>
      <c r="G13" s="383">
        <v>359</v>
      </c>
      <c r="H13" s="383">
        <v>529</v>
      </c>
      <c r="I13" s="383">
        <v>643</v>
      </c>
      <c r="J13" s="383">
        <v>395</v>
      </c>
      <c r="K13" s="383">
        <v>354</v>
      </c>
      <c r="L13" s="383">
        <v>279</v>
      </c>
      <c r="M13" s="383">
        <v>292</v>
      </c>
      <c r="N13" s="383">
        <v>431</v>
      </c>
      <c r="O13" s="384">
        <f>IF(O11="","",SUM(C13:N13))</f>
        <v>4400</v>
      </c>
      <c r="P13" s="359"/>
    </row>
    <row r="14" spans="1:16" s="302" customFormat="1" ht="14.25">
      <c r="A14" s="154"/>
      <c r="B14" s="328" t="s">
        <v>17</v>
      </c>
      <c r="C14" s="377">
        <f aca="true" t="shared" si="5" ref="C14:O14">IF(C13="","",C13/C11)</f>
        <v>0.4080536912751678</v>
      </c>
      <c r="D14" s="378">
        <f t="shared" si="5"/>
        <v>0.4291417165668663</v>
      </c>
      <c r="E14" s="378">
        <f t="shared" si="5"/>
        <v>0.4027972027972028</v>
      </c>
      <c r="F14" s="378">
        <f t="shared" si="5"/>
        <v>0.4119205298013245</v>
      </c>
      <c r="G14" s="378">
        <f t="shared" si="5"/>
        <v>0.6013400335008375</v>
      </c>
      <c r="H14" s="378">
        <f t="shared" si="5"/>
        <v>0.581958195819582</v>
      </c>
      <c r="I14" s="378">
        <f t="shared" si="5"/>
        <v>0.5236156351791531</v>
      </c>
      <c r="J14" s="378">
        <f t="shared" si="5"/>
        <v>0.47762998790810157</v>
      </c>
      <c r="K14" s="378">
        <f t="shared" si="5"/>
        <v>0.6072041166380789</v>
      </c>
      <c r="L14" s="378">
        <f t="shared" si="5"/>
        <v>0.5670731707317073</v>
      </c>
      <c r="M14" s="378">
        <f t="shared" si="5"/>
        <v>0.46275752773375595</v>
      </c>
      <c r="N14" s="378">
        <f t="shared" si="5"/>
        <v>0.7065573770491803</v>
      </c>
      <c r="O14" s="399">
        <f t="shared" si="5"/>
        <v>0.5120446875363668</v>
      </c>
      <c r="P14" s="371"/>
    </row>
    <row r="15" spans="1:16" ht="14.25">
      <c r="A15" s="22" t="s">
        <v>24</v>
      </c>
      <c r="B15" s="372" t="s">
        <v>19</v>
      </c>
      <c r="C15" s="373">
        <f>IF(C11="","",C11-C13)</f>
        <v>441</v>
      </c>
      <c r="D15" s="374">
        <f>IF(D11="","",D11-D13)</f>
        <v>286</v>
      </c>
      <c r="E15" s="374">
        <f>IF(E11="","",E11-E13)</f>
        <v>427</v>
      </c>
      <c r="F15" s="374">
        <f aca="true" t="shared" si="6" ref="F15:N15">IF(F11="","",F11-F13)</f>
        <v>444</v>
      </c>
      <c r="G15" s="374">
        <f t="shared" si="6"/>
        <v>238</v>
      </c>
      <c r="H15" s="374">
        <f t="shared" si="6"/>
        <v>380</v>
      </c>
      <c r="I15" s="374">
        <f t="shared" si="6"/>
        <v>585</v>
      </c>
      <c r="J15" s="374">
        <f t="shared" si="6"/>
        <v>432</v>
      </c>
      <c r="K15" s="374">
        <f t="shared" si="6"/>
        <v>229</v>
      </c>
      <c r="L15" s="374">
        <f t="shared" si="6"/>
        <v>213</v>
      </c>
      <c r="M15" s="374">
        <f t="shared" si="6"/>
        <v>339</v>
      </c>
      <c r="N15" s="374">
        <f t="shared" si="6"/>
        <v>179</v>
      </c>
      <c r="O15" s="376">
        <f>IF(O11="","",SUM(C15:N15))</f>
        <v>4193</v>
      </c>
      <c r="P15" s="359"/>
    </row>
    <row r="16" spans="1:16" s="302" customFormat="1" ht="15" thickBot="1">
      <c r="A16" s="154"/>
      <c r="B16" s="400" t="s">
        <v>17</v>
      </c>
      <c r="C16" s="386">
        <f aca="true" t="shared" si="7" ref="C16:O16">IF(C15="","",C15/C11)</f>
        <v>0.5919463087248322</v>
      </c>
      <c r="D16" s="401">
        <f t="shared" si="7"/>
        <v>0.5708582834331337</v>
      </c>
      <c r="E16" s="401">
        <f t="shared" si="7"/>
        <v>0.5972027972027972</v>
      </c>
      <c r="F16" s="401">
        <f t="shared" si="7"/>
        <v>0.5880794701986755</v>
      </c>
      <c r="G16" s="401">
        <f t="shared" si="7"/>
        <v>0.39865996649916247</v>
      </c>
      <c r="H16" s="401">
        <f t="shared" si="7"/>
        <v>0.41804180418041803</v>
      </c>
      <c r="I16" s="401">
        <f t="shared" si="7"/>
        <v>0.4763843648208469</v>
      </c>
      <c r="J16" s="401">
        <f t="shared" si="7"/>
        <v>0.5223700120918985</v>
      </c>
      <c r="K16" s="401">
        <f t="shared" si="7"/>
        <v>0.3927958833619211</v>
      </c>
      <c r="L16" s="401">
        <f t="shared" si="7"/>
        <v>0.4329268292682927</v>
      </c>
      <c r="M16" s="401">
        <f t="shared" si="7"/>
        <v>0.5372424722662441</v>
      </c>
      <c r="N16" s="401">
        <f t="shared" si="7"/>
        <v>0.2934426229508197</v>
      </c>
      <c r="O16" s="403">
        <f t="shared" si="7"/>
        <v>0.4879553124636332</v>
      </c>
      <c r="P16" s="371"/>
    </row>
    <row r="17" spans="1:16" ht="15" thickTop="1">
      <c r="A17" s="23"/>
      <c r="B17" s="404" t="s">
        <v>21</v>
      </c>
      <c r="C17" s="405">
        <v>3</v>
      </c>
      <c r="D17" s="406">
        <v>5</v>
      </c>
      <c r="E17" s="406">
        <v>2</v>
      </c>
      <c r="F17" s="406">
        <v>12</v>
      </c>
      <c r="G17" s="406">
        <v>3</v>
      </c>
      <c r="H17" s="406">
        <v>4</v>
      </c>
      <c r="I17" s="406">
        <v>0</v>
      </c>
      <c r="J17" s="406">
        <v>0</v>
      </c>
      <c r="K17" s="406">
        <v>1</v>
      </c>
      <c r="L17" s="406">
        <v>2</v>
      </c>
      <c r="M17" s="406">
        <v>1</v>
      </c>
      <c r="N17" s="547">
        <v>14</v>
      </c>
      <c r="O17" s="408">
        <f>SUM(C17:N17)</f>
        <v>47</v>
      </c>
      <c r="P17" s="359"/>
    </row>
    <row r="18" spans="1:16" s="302" customFormat="1" ht="14.25">
      <c r="A18" s="156" t="s">
        <v>26</v>
      </c>
      <c r="B18" s="409" t="s">
        <v>17</v>
      </c>
      <c r="C18" s="377">
        <f aca="true" t="shared" si="8" ref="C18:O18">IF(C17="","",C17/C32)</f>
        <v>0.0015313935681470138</v>
      </c>
      <c r="D18" s="378">
        <f t="shared" si="8"/>
        <v>0.0029120559114735</v>
      </c>
      <c r="E18" s="378">
        <f t="shared" si="8"/>
        <v>0.0011049723756906078</v>
      </c>
      <c r="F18" s="378">
        <f t="shared" si="8"/>
        <v>0.006692693809258227</v>
      </c>
      <c r="G18" s="378">
        <f t="shared" si="8"/>
        <v>0.0017261219792865361</v>
      </c>
      <c r="H18" s="378">
        <f t="shared" si="8"/>
        <v>0.0018578727357176034</v>
      </c>
      <c r="I18" s="378">
        <f t="shared" si="8"/>
        <v>0</v>
      </c>
      <c r="J18" s="378">
        <f t="shared" si="8"/>
        <v>0</v>
      </c>
      <c r="K18" s="378">
        <f t="shared" si="8"/>
        <v>0.0005830903790087463</v>
      </c>
      <c r="L18" s="378">
        <f t="shared" si="8"/>
        <v>0.0013449899125756557</v>
      </c>
      <c r="M18" s="378">
        <f t="shared" si="8"/>
        <v>0.0006313131313131314</v>
      </c>
      <c r="N18" s="410">
        <f t="shared" si="8"/>
        <v>0.008318478906714201</v>
      </c>
      <c r="O18" s="411">
        <f t="shared" si="8"/>
        <v>0.002114260008996851</v>
      </c>
      <c r="P18" s="371"/>
    </row>
    <row r="19" spans="1:16" ht="14.25">
      <c r="A19" s="24"/>
      <c r="B19" s="412" t="s">
        <v>23</v>
      </c>
      <c r="C19" s="373">
        <v>3</v>
      </c>
      <c r="D19" s="374">
        <v>4</v>
      </c>
      <c r="E19" s="374">
        <v>1</v>
      </c>
      <c r="F19" s="374">
        <v>2</v>
      </c>
      <c r="G19" s="374">
        <v>3</v>
      </c>
      <c r="H19" s="374">
        <v>4</v>
      </c>
      <c r="I19" s="374">
        <v>0</v>
      </c>
      <c r="J19" s="374">
        <v>0</v>
      </c>
      <c r="K19" s="374">
        <v>1</v>
      </c>
      <c r="L19" s="374">
        <v>2</v>
      </c>
      <c r="M19" s="374">
        <v>1</v>
      </c>
      <c r="N19" s="435">
        <v>0</v>
      </c>
      <c r="O19" s="548">
        <f>IF(O15="","",SUM(C19:N19))</f>
        <v>21</v>
      </c>
      <c r="P19" s="359"/>
    </row>
    <row r="20" spans="1:16" s="302" customFormat="1" ht="14.25">
      <c r="A20" s="156"/>
      <c r="B20" s="415" t="s">
        <v>17</v>
      </c>
      <c r="C20" s="416">
        <f>IF(C19="","",C19/C17)</f>
        <v>1</v>
      </c>
      <c r="D20" s="416">
        <f>IF(D19="","",D19/D17)</f>
        <v>0.8</v>
      </c>
      <c r="E20" s="416">
        <f>IF(E19="","",E19/E17)</f>
        <v>0.5</v>
      </c>
      <c r="F20" s="416">
        <f aca="true" t="shared" si="9" ref="F20:N20">IF(F19="","",F19/F17)</f>
        <v>0.16666666666666666</v>
      </c>
      <c r="G20" s="416">
        <f t="shared" si="9"/>
        <v>1</v>
      </c>
      <c r="H20" s="416">
        <f t="shared" si="9"/>
        <v>1</v>
      </c>
      <c r="I20" s="416" t="e">
        <f>IF(I19="","",I19/I17)</f>
        <v>#DIV/0!</v>
      </c>
      <c r="J20" s="416" t="e">
        <f t="shared" si="9"/>
        <v>#DIV/0!</v>
      </c>
      <c r="K20" s="416">
        <f t="shared" si="9"/>
        <v>1</v>
      </c>
      <c r="L20" s="416">
        <f t="shared" si="9"/>
        <v>1</v>
      </c>
      <c r="M20" s="416">
        <f t="shared" si="9"/>
        <v>1</v>
      </c>
      <c r="N20" s="427">
        <f t="shared" si="9"/>
        <v>0</v>
      </c>
      <c r="O20" s="549">
        <f>IF(O19="","",O19/O17)</f>
        <v>0.44680851063829785</v>
      </c>
      <c r="P20" s="371"/>
    </row>
    <row r="21" spans="1:16" ht="14.25">
      <c r="A21" s="24" t="s">
        <v>27</v>
      </c>
      <c r="B21" s="417" t="s">
        <v>19</v>
      </c>
      <c r="C21" s="418">
        <f>IF(C17="","",C17-C19)</f>
        <v>0</v>
      </c>
      <c r="D21" s="418">
        <f>IF(D17="","",D17-D19)</f>
        <v>1</v>
      </c>
      <c r="E21" s="418">
        <f>IF(E17="","",E17-E19)</f>
        <v>1</v>
      </c>
      <c r="F21" s="418">
        <f aca="true" t="shared" si="10" ref="F21:N21">IF(F17="","",F17-F19)</f>
        <v>10</v>
      </c>
      <c r="G21" s="418">
        <f t="shared" si="10"/>
        <v>0</v>
      </c>
      <c r="H21" s="418">
        <f t="shared" si="10"/>
        <v>0</v>
      </c>
      <c r="I21" s="418">
        <f t="shared" si="10"/>
        <v>0</v>
      </c>
      <c r="J21" s="418">
        <f t="shared" si="10"/>
        <v>0</v>
      </c>
      <c r="K21" s="418">
        <f t="shared" si="10"/>
        <v>0</v>
      </c>
      <c r="L21" s="418">
        <f t="shared" si="10"/>
        <v>0</v>
      </c>
      <c r="M21" s="418">
        <f t="shared" si="10"/>
        <v>0</v>
      </c>
      <c r="N21" s="419">
        <f t="shared" si="10"/>
        <v>14</v>
      </c>
      <c r="O21" s="408">
        <f>IF(O17="","",SUM(C21:N21))</f>
        <v>26</v>
      </c>
      <c r="P21" s="359"/>
    </row>
    <row r="22" spans="1:16" s="302" customFormat="1" ht="15" thickBot="1">
      <c r="A22" s="157"/>
      <c r="B22" s="420" t="s">
        <v>17</v>
      </c>
      <c r="C22" s="401">
        <f>IF(C17="","",C21/C17)</f>
        <v>0</v>
      </c>
      <c r="D22" s="401">
        <f>IF(D17="","",D21/D17)</f>
        <v>0.2</v>
      </c>
      <c r="E22" s="401">
        <f>IF(E17="","",E21/E17)</f>
        <v>0.5</v>
      </c>
      <c r="F22" s="401">
        <f aca="true" t="shared" si="11" ref="F22:N22">IF(F17="","",F21/F17)</f>
        <v>0.8333333333333334</v>
      </c>
      <c r="G22" s="401">
        <f t="shared" si="11"/>
        <v>0</v>
      </c>
      <c r="H22" s="401">
        <f t="shared" si="11"/>
        <v>0</v>
      </c>
      <c r="I22" s="401" t="e">
        <f t="shared" si="11"/>
        <v>#DIV/0!</v>
      </c>
      <c r="J22" s="401" t="e">
        <f t="shared" si="11"/>
        <v>#DIV/0!</v>
      </c>
      <c r="K22" s="401">
        <f t="shared" si="11"/>
        <v>0</v>
      </c>
      <c r="L22" s="401">
        <f t="shared" si="11"/>
        <v>0</v>
      </c>
      <c r="M22" s="401">
        <f t="shared" si="11"/>
        <v>0</v>
      </c>
      <c r="N22" s="421">
        <f t="shared" si="11"/>
        <v>1</v>
      </c>
      <c r="O22" s="411">
        <f>IF(O21="","",O21/O17)</f>
        <v>0.5531914893617021</v>
      </c>
      <c r="P22" s="371"/>
    </row>
    <row r="23" spans="1:16" ht="15" thickTop="1">
      <c r="A23" s="24"/>
      <c r="B23" s="422" t="s">
        <v>21</v>
      </c>
      <c r="C23" s="361">
        <v>221</v>
      </c>
      <c r="D23" s="362">
        <v>205</v>
      </c>
      <c r="E23" s="362">
        <v>156</v>
      </c>
      <c r="F23" s="362">
        <v>153</v>
      </c>
      <c r="G23" s="362">
        <v>166</v>
      </c>
      <c r="H23" s="362">
        <v>191</v>
      </c>
      <c r="I23" s="362">
        <v>114</v>
      </c>
      <c r="J23" s="362">
        <v>228</v>
      </c>
      <c r="K23" s="362">
        <v>160</v>
      </c>
      <c r="L23" s="362">
        <v>222</v>
      </c>
      <c r="M23" s="362">
        <v>153</v>
      </c>
      <c r="N23" s="550">
        <v>176</v>
      </c>
      <c r="O23" s="424">
        <f>SUM(C23:N23)</f>
        <v>2145</v>
      </c>
      <c r="P23" s="359"/>
    </row>
    <row r="24" spans="1:16" ht="14.25">
      <c r="A24" s="24"/>
      <c r="B24" s="425" t="s">
        <v>28</v>
      </c>
      <c r="C24" s="391">
        <v>106</v>
      </c>
      <c r="D24" s="392">
        <v>74</v>
      </c>
      <c r="E24" s="392">
        <v>0</v>
      </c>
      <c r="F24" s="392">
        <v>0</v>
      </c>
      <c r="G24" s="392">
        <v>18</v>
      </c>
      <c r="H24" s="392">
        <v>53</v>
      </c>
      <c r="I24" s="392">
        <v>0</v>
      </c>
      <c r="J24" s="392">
        <v>82</v>
      </c>
      <c r="K24" s="392">
        <v>0</v>
      </c>
      <c r="L24" s="392">
        <v>83</v>
      </c>
      <c r="M24" s="392">
        <v>0</v>
      </c>
      <c r="N24" s="437">
        <v>39</v>
      </c>
      <c r="O24" s="408">
        <f>SUM(C24:N24)</f>
        <v>455</v>
      </c>
      <c r="P24" s="359"/>
    </row>
    <row r="25" spans="1:16" s="302" customFormat="1" ht="14.25">
      <c r="A25" s="154" t="s">
        <v>29</v>
      </c>
      <c r="B25" s="334" t="s">
        <v>17</v>
      </c>
      <c r="C25" s="367">
        <f>IF(C23="","",C23/C32)</f>
        <v>0.11281265952016335</v>
      </c>
      <c r="D25" s="416">
        <f>IF(D23="","",D23/D32)</f>
        <v>0.11939429237041352</v>
      </c>
      <c r="E25" s="416">
        <f>IF(E23="","",E23/E32)</f>
        <v>0.0861878453038674</v>
      </c>
      <c r="F25" s="416">
        <f>IF(F23="","",F23/F32)</f>
        <v>0.08533184606804238</v>
      </c>
      <c r="G25" s="416">
        <f aca="true" t="shared" si="12" ref="G25:M25">IF(G23="","",G23/G32)</f>
        <v>0.09551208285385501</v>
      </c>
      <c r="H25" s="416">
        <f t="shared" si="12"/>
        <v>0.08871342313051556</v>
      </c>
      <c r="I25" s="416">
        <f t="shared" si="12"/>
        <v>0.04491725768321513</v>
      </c>
      <c r="J25" s="416">
        <f t="shared" si="12"/>
        <v>0.11105698977106673</v>
      </c>
      <c r="K25" s="416">
        <f t="shared" si="12"/>
        <v>0.09329446064139942</v>
      </c>
      <c r="L25" s="416">
        <f t="shared" si="12"/>
        <v>0.14929388029589777</v>
      </c>
      <c r="M25" s="416">
        <f t="shared" si="12"/>
        <v>0.09659090909090909</v>
      </c>
      <c r="N25" s="427">
        <f>IF(N23="","",N23/N32)</f>
        <v>0.10457516339869281</v>
      </c>
      <c r="O25" s="335">
        <f>IF(O23="","",O23/O32)</f>
        <v>0.09649122807017543</v>
      </c>
      <c r="P25" s="371"/>
    </row>
    <row r="26" spans="1:16" ht="14.25">
      <c r="A26" s="24"/>
      <c r="B26" s="412" t="s">
        <v>23</v>
      </c>
      <c r="C26" s="373">
        <v>88</v>
      </c>
      <c r="D26" s="374">
        <v>131</v>
      </c>
      <c r="E26" s="374">
        <v>146</v>
      </c>
      <c r="F26" s="374">
        <v>113</v>
      </c>
      <c r="G26" s="374">
        <v>132</v>
      </c>
      <c r="H26" s="374">
        <v>132</v>
      </c>
      <c r="I26" s="374">
        <v>97</v>
      </c>
      <c r="J26" s="374">
        <v>132</v>
      </c>
      <c r="K26" s="374">
        <v>153</v>
      </c>
      <c r="L26" s="374">
        <v>115</v>
      </c>
      <c r="M26" s="374">
        <v>137</v>
      </c>
      <c r="N26" s="435">
        <v>128</v>
      </c>
      <c r="O26" s="429">
        <f>IF(O23="","",SUM(C26:N26))</f>
        <v>1504</v>
      </c>
      <c r="P26" s="359"/>
    </row>
    <row r="27" spans="1:16" ht="14.25">
      <c r="A27" s="24"/>
      <c r="B27" s="430" t="s">
        <v>28</v>
      </c>
      <c r="C27" s="431">
        <v>0</v>
      </c>
      <c r="D27" s="432">
        <v>0</v>
      </c>
      <c r="E27" s="432">
        <v>0</v>
      </c>
      <c r="F27" s="432">
        <v>0</v>
      </c>
      <c r="G27" s="432">
        <v>0</v>
      </c>
      <c r="H27" s="432">
        <v>0</v>
      </c>
      <c r="I27" s="432">
        <v>0</v>
      </c>
      <c r="J27" s="432">
        <v>0</v>
      </c>
      <c r="K27" s="432">
        <v>0</v>
      </c>
      <c r="L27" s="432">
        <v>0</v>
      </c>
      <c r="M27" s="432">
        <v>0</v>
      </c>
      <c r="N27" s="551">
        <v>0</v>
      </c>
      <c r="O27" s="434">
        <f>IF(O26="","",SUM(C27:N27))</f>
        <v>0</v>
      </c>
      <c r="P27" s="359"/>
    </row>
    <row r="28" spans="1:16" s="302" customFormat="1" ht="14.25">
      <c r="A28" s="154"/>
      <c r="B28" s="328" t="s">
        <v>17</v>
      </c>
      <c r="C28" s="377">
        <f>IF(C26="","",C26/C23)</f>
        <v>0.39819004524886875</v>
      </c>
      <c r="D28" s="378">
        <f>IF(D26="","",D26/D23)</f>
        <v>0.6390243902439025</v>
      </c>
      <c r="E28" s="378">
        <f>IF(E26="","",E26/E23)</f>
        <v>0.9358974358974359</v>
      </c>
      <c r="F28" s="378">
        <f aca="true" t="shared" si="13" ref="F28:N28">IF(F26="","",F26/F23)</f>
        <v>0.738562091503268</v>
      </c>
      <c r="G28" s="378">
        <f t="shared" si="13"/>
        <v>0.7951807228915663</v>
      </c>
      <c r="H28" s="378">
        <f t="shared" si="13"/>
        <v>0.6910994764397905</v>
      </c>
      <c r="I28" s="378">
        <f t="shared" si="13"/>
        <v>0.8508771929824561</v>
      </c>
      <c r="J28" s="378">
        <f t="shared" si="13"/>
        <v>0.5789473684210527</v>
      </c>
      <c r="K28" s="378">
        <f t="shared" si="13"/>
        <v>0.95625</v>
      </c>
      <c r="L28" s="378">
        <f t="shared" si="13"/>
        <v>0.5180180180180181</v>
      </c>
      <c r="M28" s="378">
        <f t="shared" si="13"/>
        <v>0.8954248366013072</v>
      </c>
      <c r="N28" s="410">
        <f t="shared" si="13"/>
        <v>0.7272727272727273</v>
      </c>
      <c r="O28" s="329">
        <f>IF(O23="","",O26/O23)</f>
        <v>0.7011655011655011</v>
      </c>
      <c r="P28" s="371"/>
    </row>
    <row r="29" spans="1:16" ht="14.25">
      <c r="A29" s="24" t="s">
        <v>30</v>
      </c>
      <c r="B29" s="412" t="s">
        <v>19</v>
      </c>
      <c r="C29" s="373">
        <f aca="true" t="shared" si="14" ref="C29:I30">IF(C23="","",C23-C26)</f>
        <v>133</v>
      </c>
      <c r="D29" s="374">
        <f t="shared" si="14"/>
        <v>74</v>
      </c>
      <c r="E29" s="374">
        <f t="shared" si="14"/>
        <v>10</v>
      </c>
      <c r="F29" s="374">
        <f aca="true" t="shared" si="15" ref="F29:N29">IF(F23="","",F23-F26)</f>
        <v>40</v>
      </c>
      <c r="G29" s="374">
        <f t="shared" si="15"/>
        <v>34</v>
      </c>
      <c r="H29" s="374">
        <f t="shared" si="15"/>
        <v>59</v>
      </c>
      <c r="I29" s="683">
        <f t="shared" si="15"/>
        <v>17</v>
      </c>
      <c r="J29" s="374">
        <f t="shared" si="15"/>
        <v>96</v>
      </c>
      <c r="K29" s="374">
        <f t="shared" si="15"/>
        <v>7</v>
      </c>
      <c r="L29" s="374">
        <f t="shared" si="15"/>
        <v>107</v>
      </c>
      <c r="M29" s="374">
        <f t="shared" si="15"/>
        <v>16</v>
      </c>
      <c r="N29" s="435">
        <f t="shared" si="15"/>
        <v>48</v>
      </c>
      <c r="O29" s="436">
        <f>IF(O23="","",SUM(C29:N29))</f>
        <v>641</v>
      </c>
      <c r="P29" s="359"/>
    </row>
    <row r="30" spans="1:16" ht="14.25">
      <c r="A30" s="24"/>
      <c r="B30" s="425" t="s">
        <v>28</v>
      </c>
      <c r="C30" s="460">
        <f t="shared" si="14"/>
        <v>106</v>
      </c>
      <c r="D30" s="392">
        <f t="shared" si="14"/>
        <v>74</v>
      </c>
      <c r="E30" s="392">
        <f t="shared" si="14"/>
        <v>0</v>
      </c>
      <c r="F30" s="392">
        <f t="shared" si="14"/>
        <v>0</v>
      </c>
      <c r="G30" s="392">
        <f t="shared" si="14"/>
        <v>18</v>
      </c>
      <c r="H30" s="392">
        <f t="shared" si="14"/>
        <v>53</v>
      </c>
      <c r="I30" s="682">
        <f t="shared" si="14"/>
        <v>0</v>
      </c>
      <c r="J30" s="392">
        <f>IF(J24="","",J24-J27)</f>
        <v>82</v>
      </c>
      <c r="K30" s="392">
        <f>IF(K24="","",K24-K27)</f>
        <v>0</v>
      </c>
      <c r="L30" s="392">
        <f>IF(L24="","",L24-L27)</f>
        <v>83</v>
      </c>
      <c r="M30" s="392">
        <f>IF(M24="","",M24-M27)</f>
        <v>0</v>
      </c>
      <c r="N30" s="437">
        <f>IF(N24="","",N24-N27)</f>
        <v>39</v>
      </c>
      <c r="O30" s="408">
        <f>IF(O29="","",SUM(C30:N30))</f>
        <v>455</v>
      </c>
      <c r="P30" s="359"/>
    </row>
    <row r="31" spans="1:16" s="302" customFormat="1" ht="15" thickBot="1">
      <c r="A31" s="155"/>
      <c r="B31" s="438" t="s">
        <v>31</v>
      </c>
      <c r="C31" s="439">
        <f>IF(C29="","",C29/C23)</f>
        <v>0.6018099547511312</v>
      </c>
      <c r="D31" s="440">
        <f>IF(D29="","",D29/D23)</f>
        <v>0.36097560975609755</v>
      </c>
      <c r="E31" s="440">
        <f>IF(E29="","",E29/E23)</f>
        <v>0.0641025641025641</v>
      </c>
      <c r="F31" s="440">
        <f aca="true" t="shared" si="16" ref="F31:N31">IF(F29="","",F29/F23)</f>
        <v>0.26143790849673204</v>
      </c>
      <c r="G31" s="440">
        <f t="shared" si="16"/>
        <v>0.20481927710843373</v>
      </c>
      <c r="H31" s="534">
        <f t="shared" si="16"/>
        <v>0.3089005235602094</v>
      </c>
      <c r="I31" s="440">
        <f t="shared" si="16"/>
        <v>0.14912280701754385</v>
      </c>
      <c r="J31" s="440">
        <f t="shared" si="16"/>
        <v>0.42105263157894735</v>
      </c>
      <c r="K31" s="440">
        <f t="shared" si="16"/>
        <v>0.04375</v>
      </c>
      <c r="L31" s="440">
        <f t="shared" si="16"/>
        <v>0.481981981981982</v>
      </c>
      <c r="M31" s="440">
        <f t="shared" si="16"/>
        <v>0.10457516339869281</v>
      </c>
      <c r="N31" s="441">
        <f t="shared" si="16"/>
        <v>0.2727272727272727</v>
      </c>
      <c r="O31" s="442">
        <f>IF(O29="","",O29/O23)</f>
        <v>0.2988344988344988</v>
      </c>
      <c r="P31" s="371"/>
    </row>
    <row r="32" spans="1:16" ht="15" thickTop="1">
      <c r="A32" s="22"/>
      <c r="B32" s="443" t="s">
        <v>21</v>
      </c>
      <c r="C32" s="444">
        <f>IF(C23="","",C5+C11+C17+C23)</f>
        <v>1959</v>
      </c>
      <c r="D32" s="445">
        <f>IF(D23="","",D5+D11+D17+D23)</f>
        <v>1717</v>
      </c>
      <c r="E32" s="445">
        <f>IF(E23="","",E5+E11+E17+E23)</f>
        <v>1810</v>
      </c>
      <c r="F32" s="445">
        <f aca="true" t="shared" si="17" ref="F32:N32">IF(F23="","",F5+F11+F17+F23)</f>
        <v>1793</v>
      </c>
      <c r="G32" s="445">
        <f t="shared" si="17"/>
        <v>1738</v>
      </c>
      <c r="H32" s="445">
        <f t="shared" si="17"/>
        <v>2153</v>
      </c>
      <c r="I32" s="445">
        <f t="shared" si="17"/>
        <v>2538</v>
      </c>
      <c r="J32" s="445">
        <f t="shared" si="17"/>
        <v>2053</v>
      </c>
      <c r="K32" s="445">
        <f t="shared" si="17"/>
        <v>1715</v>
      </c>
      <c r="L32" s="445">
        <f t="shared" si="17"/>
        <v>1487</v>
      </c>
      <c r="M32" s="445">
        <f>IF(M23="","",M5+M11+M17+M23)</f>
        <v>1584</v>
      </c>
      <c r="N32" s="446">
        <f t="shared" si="17"/>
        <v>1683</v>
      </c>
      <c r="O32" s="447">
        <f>SUM(C32:N32)</f>
        <v>22230</v>
      </c>
      <c r="P32" s="359"/>
    </row>
    <row r="33" spans="1:16" ht="14.25">
      <c r="A33" s="22" t="s">
        <v>32</v>
      </c>
      <c r="B33" s="381" t="s">
        <v>23</v>
      </c>
      <c r="C33" s="382">
        <f>IF(C26="","",C7+C13+C19+C26)</f>
        <v>1276</v>
      </c>
      <c r="D33" s="383">
        <f>IF(D26="","",D7+D13+D19+D26)</f>
        <v>1229</v>
      </c>
      <c r="E33" s="383">
        <f>IF(E26="","",E7+E13+E19+E26)</f>
        <v>1240</v>
      </c>
      <c r="F33" s="383">
        <f aca="true" t="shared" si="18" ref="F33:N33">IF(F26="","",F7+F13+F19+F26)</f>
        <v>1196</v>
      </c>
      <c r="G33" s="383">
        <f t="shared" si="18"/>
        <v>1327</v>
      </c>
      <c r="H33" s="383">
        <f t="shared" si="18"/>
        <v>1591</v>
      </c>
      <c r="I33" s="383">
        <f t="shared" si="18"/>
        <v>1784</v>
      </c>
      <c r="J33" s="383">
        <f t="shared" si="18"/>
        <v>1378</v>
      </c>
      <c r="K33" s="383">
        <f t="shared" si="18"/>
        <v>1361</v>
      </c>
      <c r="L33" s="383">
        <f t="shared" si="18"/>
        <v>1063</v>
      </c>
      <c r="M33" s="383">
        <f t="shared" si="18"/>
        <v>1131</v>
      </c>
      <c r="N33" s="448">
        <f t="shared" si="18"/>
        <v>1351</v>
      </c>
      <c r="O33" s="449">
        <f>SUM(C33:N33)</f>
        <v>15927</v>
      </c>
      <c r="P33" s="207"/>
    </row>
    <row r="34" spans="1:16" s="302" customFormat="1" ht="14.25">
      <c r="A34" s="154"/>
      <c r="B34" s="328" t="s">
        <v>17</v>
      </c>
      <c r="C34" s="377">
        <f aca="true" t="shared" si="19" ref="C34:O34">IF(C33="","",C33/C32)</f>
        <v>0.6513527309851965</v>
      </c>
      <c r="D34" s="378">
        <f t="shared" si="19"/>
        <v>0.7157833430401864</v>
      </c>
      <c r="E34" s="378">
        <f t="shared" si="19"/>
        <v>0.6850828729281768</v>
      </c>
      <c r="F34" s="378">
        <f t="shared" si="19"/>
        <v>0.6670384829894033</v>
      </c>
      <c r="G34" s="378">
        <f t="shared" si="19"/>
        <v>0.7635212888377445</v>
      </c>
      <c r="H34" s="378">
        <f t="shared" si="19"/>
        <v>0.7389688806316768</v>
      </c>
      <c r="I34" s="378">
        <f t="shared" si="19"/>
        <v>0.7029156816390859</v>
      </c>
      <c r="J34" s="378">
        <f t="shared" si="19"/>
        <v>0.6712128592303945</v>
      </c>
      <c r="K34" s="378">
        <f t="shared" si="19"/>
        <v>0.7935860058309038</v>
      </c>
      <c r="L34" s="378">
        <f t="shared" si="19"/>
        <v>0.714862138533961</v>
      </c>
      <c r="M34" s="378">
        <f t="shared" si="19"/>
        <v>0.7140151515151515</v>
      </c>
      <c r="N34" s="410">
        <f t="shared" si="19"/>
        <v>0.8027332144979203</v>
      </c>
      <c r="O34" s="329">
        <f t="shared" si="19"/>
        <v>0.716464237516869</v>
      </c>
      <c r="P34" s="450"/>
    </row>
    <row r="35" spans="1:16" ht="14.25">
      <c r="A35" s="24" t="s">
        <v>14</v>
      </c>
      <c r="B35" s="412" t="s">
        <v>19</v>
      </c>
      <c r="C35" s="373">
        <f>IF(C29="","",C29+C21+C15+C9)</f>
        <v>683</v>
      </c>
      <c r="D35" s="374">
        <f>IF(D29="","",D29+D21+D15+D9)</f>
        <v>488</v>
      </c>
      <c r="E35" s="374">
        <f>IF(E29="","",E29+E21+E15+E9)</f>
        <v>570</v>
      </c>
      <c r="F35" s="374">
        <f aca="true" t="shared" si="20" ref="F35:N35">IF(F29="","",F29+F21+F15+F9)</f>
        <v>597</v>
      </c>
      <c r="G35" s="374">
        <f t="shared" si="20"/>
        <v>411</v>
      </c>
      <c r="H35" s="374">
        <f t="shared" si="20"/>
        <v>562</v>
      </c>
      <c r="I35" s="374">
        <f t="shared" si="20"/>
        <v>754</v>
      </c>
      <c r="J35" s="374">
        <f t="shared" si="20"/>
        <v>675</v>
      </c>
      <c r="K35" s="374">
        <f t="shared" si="20"/>
        <v>354</v>
      </c>
      <c r="L35" s="374">
        <f>IF(L29="","",L29+L21+L15+L9)</f>
        <v>424</v>
      </c>
      <c r="M35" s="374">
        <f t="shared" si="20"/>
        <v>453</v>
      </c>
      <c r="N35" s="435">
        <f t="shared" si="20"/>
        <v>332</v>
      </c>
      <c r="O35" s="451">
        <f>SUM(C35:N35)</f>
        <v>6303</v>
      </c>
      <c r="P35" s="359"/>
    </row>
    <row r="36" spans="1:16" s="302" customFormat="1" ht="15" thickBot="1">
      <c r="A36" s="158"/>
      <c r="B36" s="341" t="s">
        <v>17</v>
      </c>
      <c r="C36" s="452">
        <f aca="true" t="shared" si="21" ref="C36:O36">IF(C35="","",C35/C32)</f>
        <v>0.3486472690148035</v>
      </c>
      <c r="D36" s="453">
        <f t="shared" si="21"/>
        <v>0.28421665695981363</v>
      </c>
      <c r="E36" s="453">
        <f t="shared" si="21"/>
        <v>0.3149171270718232</v>
      </c>
      <c r="F36" s="453">
        <f t="shared" si="21"/>
        <v>0.3329615170105968</v>
      </c>
      <c r="G36" s="453">
        <f t="shared" si="21"/>
        <v>0.23647871116225547</v>
      </c>
      <c r="H36" s="453">
        <f t="shared" si="21"/>
        <v>0.2610311193683233</v>
      </c>
      <c r="I36" s="453">
        <f t="shared" si="21"/>
        <v>0.2970843183609141</v>
      </c>
      <c r="J36" s="453">
        <f t="shared" si="21"/>
        <v>0.32878714076960547</v>
      </c>
      <c r="K36" s="453">
        <f t="shared" si="21"/>
        <v>0.2064139941690962</v>
      </c>
      <c r="L36" s="453">
        <f t="shared" si="21"/>
        <v>0.285137861466039</v>
      </c>
      <c r="M36" s="453">
        <f t="shared" si="21"/>
        <v>0.2859848484848485</v>
      </c>
      <c r="N36" s="454">
        <f t="shared" si="21"/>
        <v>0.19726678550207963</v>
      </c>
      <c r="O36" s="342">
        <f t="shared" si="21"/>
        <v>0.2835357624831309</v>
      </c>
      <c r="P36" s="450"/>
    </row>
    <row r="37" spans="1:16" ht="15" thickTop="1">
      <c r="A37" s="12"/>
      <c r="B37" s="359"/>
      <c r="C37" s="359"/>
      <c r="D37" s="359"/>
      <c r="E37" s="359"/>
      <c r="F37" s="359"/>
      <c r="G37" s="359"/>
      <c r="H37" s="359"/>
      <c r="I37" s="359"/>
      <c r="J37" s="359"/>
      <c r="K37" s="359"/>
      <c r="L37" s="359"/>
      <c r="M37" s="359"/>
      <c r="N37" s="359" t="s">
        <v>33</v>
      </c>
      <c r="O37" s="359"/>
      <c r="P37" s="359"/>
    </row>
    <row r="38" spans="1:16" ht="14.25">
      <c r="A38" s="12"/>
      <c r="B38" s="359"/>
      <c r="C38" s="359"/>
      <c r="D38" s="359"/>
      <c r="E38" s="359"/>
      <c r="F38" s="359"/>
      <c r="G38" s="359"/>
      <c r="H38" s="359"/>
      <c r="I38" s="686" t="s">
        <v>202</v>
      </c>
      <c r="J38" s="359"/>
      <c r="K38" s="359"/>
      <c r="L38" s="359"/>
      <c r="M38" s="359"/>
      <c r="N38" s="359"/>
      <c r="O38" s="359"/>
      <c r="P38" s="359"/>
    </row>
    <row r="39" spans="1:16" ht="13.5">
      <c r="A39" s="359"/>
      <c r="B39" s="359"/>
      <c r="C39" s="359"/>
      <c r="D39" s="359"/>
      <c r="E39" s="359"/>
      <c r="F39" s="359"/>
      <c r="G39" s="359"/>
      <c r="H39" s="359"/>
      <c r="I39" s="359"/>
      <c r="J39" s="359"/>
      <c r="K39" s="359"/>
      <c r="L39" s="359"/>
      <c r="M39" s="359"/>
      <c r="N39" s="359"/>
      <c r="O39" s="359"/>
      <c r="P39" s="359"/>
    </row>
    <row r="40" spans="1:16" ht="17.25">
      <c r="A40" s="12"/>
      <c r="B40" s="359"/>
      <c r="C40" s="359"/>
      <c r="D40" s="359"/>
      <c r="E40" s="695" t="s">
        <v>35</v>
      </c>
      <c r="F40" s="695"/>
      <c r="G40" s="695"/>
      <c r="H40" s="695"/>
      <c r="I40" s="695"/>
      <c r="J40" s="695"/>
      <c r="K40" s="695"/>
      <c r="L40" s="686" t="s">
        <v>196</v>
      </c>
      <c r="M40" s="359"/>
      <c r="N40" s="359"/>
      <c r="O40" s="359"/>
      <c r="P40" s="359"/>
    </row>
    <row r="41" spans="1:16" ht="13.5">
      <c r="A41" s="359"/>
      <c r="B41" s="359"/>
      <c r="C41" s="359"/>
      <c r="D41" s="359"/>
      <c r="E41" s="359"/>
      <c r="F41" s="359"/>
      <c r="G41" s="359"/>
      <c r="H41" s="359"/>
      <c r="I41" s="359"/>
      <c r="J41" s="359"/>
      <c r="K41" s="359"/>
      <c r="L41" s="359"/>
      <c r="M41" s="359"/>
      <c r="N41" s="359"/>
      <c r="O41" s="359"/>
      <c r="P41" s="359"/>
    </row>
    <row r="42" spans="1:16" ht="15" thickBot="1">
      <c r="A42" s="12"/>
      <c r="B42" s="359"/>
      <c r="C42" s="359"/>
      <c r="D42" s="359"/>
      <c r="E42" s="359"/>
      <c r="F42" s="359"/>
      <c r="G42" s="359"/>
      <c r="H42" s="359"/>
      <c r="I42" s="359"/>
      <c r="J42" s="359"/>
      <c r="K42" s="359"/>
      <c r="L42" s="359"/>
      <c r="M42" s="359"/>
      <c r="N42" s="359"/>
      <c r="O42" s="359"/>
      <c r="P42" s="359"/>
    </row>
    <row r="43" spans="1:16" ht="18.75" thickBot="1" thickTop="1">
      <c r="A43" s="25"/>
      <c r="B43" s="17"/>
      <c r="C43" s="166"/>
      <c r="D43" s="167" t="s">
        <v>2</v>
      </c>
      <c r="E43" s="168" t="s">
        <v>3</v>
      </c>
      <c r="F43" s="168" t="s">
        <v>4</v>
      </c>
      <c r="G43" s="168" t="s">
        <v>5</v>
      </c>
      <c r="H43" s="168" t="s">
        <v>6</v>
      </c>
      <c r="I43" s="168" t="s">
        <v>7</v>
      </c>
      <c r="J43" s="168" t="s">
        <v>8</v>
      </c>
      <c r="K43" s="168" t="s">
        <v>9</v>
      </c>
      <c r="L43" s="168" t="s">
        <v>10</v>
      </c>
      <c r="M43" s="168" t="s">
        <v>11</v>
      </c>
      <c r="N43" s="168" t="s">
        <v>12</v>
      </c>
      <c r="O43" s="169" t="s">
        <v>13</v>
      </c>
      <c r="P43" s="170" t="s">
        <v>14</v>
      </c>
    </row>
    <row r="44" spans="1:16" ht="15" thickTop="1">
      <c r="A44" s="20"/>
      <c r="B44" s="455"/>
      <c r="C44" s="536" t="s">
        <v>36</v>
      </c>
      <c r="D44" s="684">
        <f>IF(C5="","",C5)</f>
        <v>990</v>
      </c>
      <c r="E44" s="552">
        <f>IF(D5="","",D5)</f>
        <v>1006</v>
      </c>
      <c r="F44" s="552">
        <f aca="true" t="shared" si="22" ref="F44:O44">IF(E5="","",E5)</f>
        <v>937</v>
      </c>
      <c r="G44" s="552">
        <f t="shared" si="22"/>
        <v>873</v>
      </c>
      <c r="H44" s="552">
        <f t="shared" si="22"/>
        <v>972</v>
      </c>
      <c r="I44" s="552">
        <f t="shared" si="22"/>
        <v>1049</v>
      </c>
      <c r="J44" s="552">
        <f t="shared" si="22"/>
        <v>1196</v>
      </c>
      <c r="K44" s="552">
        <f t="shared" si="22"/>
        <v>998</v>
      </c>
      <c r="L44" s="552">
        <f t="shared" si="22"/>
        <v>971</v>
      </c>
      <c r="M44" s="552">
        <f t="shared" si="22"/>
        <v>771</v>
      </c>
      <c r="N44" s="552">
        <f t="shared" si="22"/>
        <v>799</v>
      </c>
      <c r="O44" s="553">
        <f t="shared" si="22"/>
        <v>883</v>
      </c>
      <c r="P44" s="548">
        <f>SUM(D44:O44)</f>
        <v>11445</v>
      </c>
    </row>
    <row r="45" spans="1:16" ht="14.25">
      <c r="A45" s="22"/>
      <c r="B45" s="458" t="s">
        <v>21</v>
      </c>
      <c r="C45" s="459" t="s">
        <v>37</v>
      </c>
      <c r="D45" s="554">
        <f>IF(D44="","",'2 利用関係(2)'!C5)</f>
        <v>702</v>
      </c>
      <c r="E45" s="555">
        <f>IF(E44="","",'2 利用関係(2)'!D5)</f>
        <v>862</v>
      </c>
      <c r="F45" s="555">
        <f>IF(F44="","",'2 利用関係(2)'!E5)</f>
        <v>858</v>
      </c>
      <c r="G45" s="555">
        <f>IF(G44="","",'2 利用関係(2)'!F5)</f>
        <v>1232</v>
      </c>
      <c r="H45" s="555">
        <f>IF(H44="","",'2 利用関係(2)'!G5)</f>
        <v>1160</v>
      </c>
      <c r="I45" s="555">
        <f>IF(I44="","",'2 利用関係(2)'!H5)</f>
        <v>866</v>
      </c>
      <c r="J45" s="555">
        <f>IF(J44="","",'2 利用関係(2)'!I5)</f>
        <v>993</v>
      </c>
      <c r="K45" s="555">
        <f>IF(K44="","",'2 利用関係(2)'!J5)</f>
        <v>935</v>
      </c>
      <c r="L45" s="555">
        <f>IF(L44="","",'2 利用関係(2)'!K5)</f>
        <v>872</v>
      </c>
      <c r="M45" s="555">
        <f>IF(M44="","",'2 利用関係(2)'!L5)</f>
        <v>843</v>
      </c>
      <c r="N45" s="555">
        <f>IF(N44="","",'2 利用関係(2)'!M5)</f>
        <v>1028</v>
      </c>
      <c r="O45" s="556">
        <f>IF(O44="","",'2 利用関係(2)'!N5)</f>
        <v>891</v>
      </c>
      <c r="P45" s="465">
        <f>SUM(D45:O45)</f>
        <v>11242</v>
      </c>
    </row>
    <row r="46" spans="1:16" s="302" customFormat="1" ht="14.25">
      <c r="A46" s="154" t="s">
        <v>22</v>
      </c>
      <c r="B46" s="466"/>
      <c r="C46" s="467" t="s">
        <v>38</v>
      </c>
      <c r="D46" s="687">
        <f>IF(D44="","",D44/D45)</f>
        <v>1.4102564102564104</v>
      </c>
      <c r="E46" s="368">
        <f>IF(E44="","",E44/E45)</f>
        <v>1.1670533642691416</v>
      </c>
      <c r="F46" s="368">
        <f aca="true" t="shared" si="23" ref="F46:O46">IF(F44="","",F44/F45)</f>
        <v>1.092074592074592</v>
      </c>
      <c r="G46" s="368">
        <f t="shared" si="23"/>
        <v>0.7086038961038961</v>
      </c>
      <c r="H46" s="368">
        <f t="shared" si="23"/>
        <v>0.8379310344827586</v>
      </c>
      <c r="I46" s="368">
        <f t="shared" si="23"/>
        <v>1.2113163972286374</v>
      </c>
      <c r="J46" s="368">
        <f t="shared" si="23"/>
        <v>1.204431017119839</v>
      </c>
      <c r="K46" s="368">
        <f t="shared" si="23"/>
        <v>1.067379679144385</v>
      </c>
      <c r="L46" s="368">
        <f t="shared" si="23"/>
        <v>1.113532110091743</v>
      </c>
      <c r="M46" s="368">
        <f t="shared" si="23"/>
        <v>0.9145907473309609</v>
      </c>
      <c r="N46" s="368">
        <f t="shared" si="23"/>
        <v>0.7772373540856031</v>
      </c>
      <c r="O46" s="557">
        <f t="shared" si="23"/>
        <v>0.9910213243546577</v>
      </c>
      <c r="P46" s="558">
        <f>P44/P45</f>
        <v>1.018057285180573</v>
      </c>
    </row>
    <row r="47" spans="1:16" ht="14.25">
      <c r="A47" s="22"/>
      <c r="B47" s="471"/>
      <c r="C47" s="472" t="s">
        <v>36</v>
      </c>
      <c r="D47" s="685">
        <f>IF(C7="","",C7)</f>
        <v>881</v>
      </c>
      <c r="E47" s="560">
        <f>IF(D7="","",D7)</f>
        <v>879</v>
      </c>
      <c r="F47" s="560">
        <f aca="true" t="shared" si="24" ref="F47:O47">IF(E7="","",E7)</f>
        <v>805</v>
      </c>
      <c r="G47" s="560">
        <f t="shared" si="24"/>
        <v>770</v>
      </c>
      <c r="H47" s="560">
        <f t="shared" si="24"/>
        <v>833</v>
      </c>
      <c r="I47" s="560">
        <f t="shared" si="24"/>
        <v>926</v>
      </c>
      <c r="J47" s="560">
        <f t="shared" si="24"/>
        <v>1044</v>
      </c>
      <c r="K47" s="560">
        <f t="shared" si="24"/>
        <v>851</v>
      </c>
      <c r="L47" s="560">
        <f t="shared" si="24"/>
        <v>853</v>
      </c>
      <c r="M47" s="560">
        <f t="shared" si="24"/>
        <v>667</v>
      </c>
      <c r="N47" s="560">
        <f t="shared" si="24"/>
        <v>701</v>
      </c>
      <c r="O47" s="561">
        <f t="shared" si="24"/>
        <v>792</v>
      </c>
      <c r="P47" s="548">
        <f>SUM(D47:O47)</f>
        <v>10002</v>
      </c>
    </row>
    <row r="48" spans="1:16" ht="14.25">
      <c r="A48" s="22"/>
      <c r="B48" s="458" t="s">
        <v>23</v>
      </c>
      <c r="C48" s="459" t="s">
        <v>37</v>
      </c>
      <c r="D48" s="554">
        <f>IF(D47="","",'2 利用関係(2)'!C7)</f>
        <v>620</v>
      </c>
      <c r="E48" s="562">
        <f>IF(E47="","",'2 利用関係(2)'!D7)</f>
        <v>742</v>
      </c>
      <c r="F48" s="555">
        <f>IF(F47="","",'2 利用関係(2)'!E7)</f>
        <v>728</v>
      </c>
      <c r="G48" s="555">
        <f>IF(G47="","",'2 利用関係(2)'!F7)</f>
        <v>1033</v>
      </c>
      <c r="H48" s="555">
        <f>IF(H47="","",'2 利用関係(2)'!G7)</f>
        <v>996</v>
      </c>
      <c r="I48" s="555">
        <f>IF(I47="","",'2 利用関係(2)'!H7)</f>
        <v>738</v>
      </c>
      <c r="J48" s="555">
        <f>IF(J47="","",'2 利用関係(2)'!I7)</f>
        <v>862</v>
      </c>
      <c r="K48" s="555">
        <f>IF(K47="","",'2 利用関係(2)'!J7)</f>
        <v>808</v>
      </c>
      <c r="L48" s="555">
        <f>IF(L47="","",'2 利用関係(2)'!K7)</f>
        <v>758</v>
      </c>
      <c r="M48" s="555">
        <f>IF(M47="","",'2 利用関係(2)'!L7)</f>
        <v>700</v>
      </c>
      <c r="N48" s="563">
        <f>IF(N47="","",'2 利用関係(2)'!M7)</f>
        <v>914</v>
      </c>
      <c r="O48" s="564">
        <f>IF(O47="","",'2 利用関係(2)'!N7)</f>
        <v>781</v>
      </c>
      <c r="P48" s="408">
        <f>SUM(D48:O48)</f>
        <v>9680</v>
      </c>
    </row>
    <row r="49" spans="1:16" ht="14.25">
      <c r="A49" s="21"/>
      <c r="B49" s="476"/>
      <c r="C49" s="477" t="s">
        <v>38</v>
      </c>
      <c r="D49" s="368">
        <f>IF(D47="","",D47/D48)</f>
        <v>1.4209677419354838</v>
      </c>
      <c r="E49" s="368">
        <f>IF(E47="","",E47/E48)</f>
        <v>1.1846361185983827</v>
      </c>
      <c r="F49" s="368">
        <f aca="true" t="shared" si="25" ref="F49:O49">IF(F47="","",F47/F48)</f>
        <v>1.1057692307692308</v>
      </c>
      <c r="G49" s="368">
        <f t="shared" si="25"/>
        <v>0.7454017424975798</v>
      </c>
      <c r="H49" s="368">
        <f t="shared" si="25"/>
        <v>0.8363453815261044</v>
      </c>
      <c r="I49" s="368">
        <f t="shared" si="25"/>
        <v>1.2547425474254743</v>
      </c>
      <c r="J49" s="368">
        <f t="shared" si="25"/>
        <v>1.211136890951276</v>
      </c>
      <c r="K49" s="368">
        <f t="shared" si="25"/>
        <v>1.0532178217821782</v>
      </c>
      <c r="L49" s="368">
        <f t="shared" si="25"/>
        <v>1.1253298153034301</v>
      </c>
      <c r="M49" s="368">
        <f t="shared" si="25"/>
        <v>0.9528571428571428</v>
      </c>
      <c r="N49" s="368">
        <f t="shared" si="25"/>
        <v>0.7669584245076586</v>
      </c>
      <c r="O49" s="410">
        <f t="shared" si="25"/>
        <v>1.0140845070422535</v>
      </c>
      <c r="P49" s="335">
        <f>P47/P48</f>
        <v>1.0332644628099175</v>
      </c>
    </row>
    <row r="50" spans="1:16" ht="14.25">
      <c r="A50" s="22" t="s">
        <v>24</v>
      </c>
      <c r="B50" s="471"/>
      <c r="C50" s="478" t="s">
        <v>36</v>
      </c>
      <c r="D50" s="546">
        <f>IF(D44="","",D44-D47)</f>
        <v>109</v>
      </c>
      <c r="E50" s="374">
        <f>IF(E44="","",E44-E47)</f>
        <v>127</v>
      </c>
      <c r="F50" s="374">
        <f aca="true" t="shared" si="26" ref="F50:O50">IF(F44="","",F44-F47)</f>
        <v>132</v>
      </c>
      <c r="G50" s="374">
        <f t="shared" si="26"/>
        <v>103</v>
      </c>
      <c r="H50" s="374">
        <f t="shared" si="26"/>
        <v>139</v>
      </c>
      <c r="I50" s="374">
        <f t="shared" si="26"/>
        <v>123</v>
      </c>
      <c r="J50" s="374">
        <f t="shared" si="26"/>
        <v>152</v>
      </c>
      <c r="K50" s="374">
        <f t="shared" si="26"/>
        <v>147</v>
      </c>
      <c r="L50" s="374">
        <f t="shared" si="26"/>
        <v>118</v>
      </c>
      <c r="M50" s="374">
        <f t="shared" si="26"/>
        <v>104</v>
      </c>
      <c r="N50" s="374">
        <f t="shared" si="26"/>
        <v>98</v>
      </c>
      <c r="O50" s="435">
        <f t="shared" si="26"/>
        <v>91</v>
      </c>
      <c r="P50" s="429">
        <f>SUM(D50:O50)</f>
        <v>1443</v>
      </c>
    </row>
    <row r="51" spans="1:16" ht="14.25">
      <c r="A51" s="22"/>
      <c r="B51" s="458" t="s">
        <v>19</v>
      </c>
      <c r="C51" s="479" t="s">
        <v>37</v>
      </c>
      <c r="D51" s="565">
        <f>IF(D45="","",D45-D48)</f>
        <v>82</v>
      </c>
      <c r="E51" s="462">
        <f>IF(E45="","",E45-E48)</f>
        <v>120</v>
      </c>
      <c r="F51" s="462">
        <f aca="true" t="shared" si="27" ref="F51:O51">IF(F45="","",F45-F48)</f>
        <v>130</v>
      </c>
      <c r="G51" s="462">
        <f t="shared" si="27"/>
        <v>199</v>
      </c>
      <c r="H51" s="462">
        <f t="shared" si="27"/>
        <v>164</v>
      </c>
      <c r="I51" s="462">
        <f t="shared" si="27"/>
        <v>128</v>
      </c>
      <c r="J51" s="462">
        <f t="shared" si="27"/>
        <v>131</v>
      </c>
      <c r="K51" s="462">
        <f t="shared" si="27"/>
        <v>127</v>
      </c>
      <c r="L51" s="462">
        <f t="shared" si="27"/>
        <v>114</v>
      </c>
      <c r="M51" s="462">
        <f t="shared" si="27"/>
        <v>143</v>
      </c>
      <c r="N51" s="462">
        <f t="shared" si="27"/>
        <v>114</v>
      </c>
      <c r="O51" s="480">
        <f t="shared" si="27"/>
        <v>110</v>
      </c>
      <c r="P51" s="481">
        <f>SUM(D51:O51)</f>
        <v>1562</v>
      </c>
    </row>
    <row r="52" spans="1:16" s="302" customFormat="1" ht="15" thickBot="1">
      <c r="A52" s="155"/>
      <c r="B52" s="482"/>
      <c r="C52" s="483" t="s">
        <v>38</v>
      </c>
      <c r="D52" s="566">
        <f>IF(D50="","",D50/D51)</f>
        <v>1.329268292682927</v>
      </c>
      <c r="E52" s="401">
        <f>IF(E50="","",E50/E51)</f>
        <v>1.0583333333333333</v>
      </c>
      <c r="F52" s="401">
        <f aca="true" t="shared" si="28" ref="F52:O52">IF(F50="","",F50/F51)</f>
        <v>1.0153846153846153</v>
      </c>
      <c r="G52" s="401">
        <f t="shared" si="28"/>
        <v>0.5175879396984925</v>
      </c>
      <c r="H52" s="401">
        <f t="shared" si="28"/>
        <v>0.8475609756097561</v>
      </c>
      <c r="I52" s="401">
        <f t="shared" si="28"/>
        <v>0.9609375</v>
      </c>
      <c r="J52" s="401">
        <f t="shared" si="28"/>
        <v>1.1603053435114503</v>
      </c>
      <c r="K52" s="401">
        <f t="shared" si="28"/>
        <v>1.1574803149606299</v>
      </c>
      <c r="L52" s="401">
        <f t="shared" si="28"/>
        <v>1.0350877192982457</v>
      </c>
      <c r="M52" s="401">
        <f t="shared" si="28"/>
        <v>0.7272727272727273</v>
      </c>
      <c r="N52" s="401">
        <f t="shared" si="28"/>
        <v>0.8596491228070176</v>
      </c>
      <c r="O52" s="421">
        <f t="shared" si="28"/>
        <v>0.8272727272727273</v>
      </c>
      <c r="P52" s="442">
        <f>P50/P51</f>
        <v>0.9238156209987196</v>
      </c>
    </row>
    <row r="53" spans="1:16" ht="15" thickTop="1">
      <c r="A53" s="22"/>
      <c r="B53" s="458"/>
      <c r="C53" s="456" t="s">
        <v>36</v>
      </c>
      <c r="D53" s="567">
        <f>IF(C11="","",C11)</f>
        <v>745</v>
      </c>
      <c r="E53" s="568">
        <f aca="true" t="shared" si="29" ref="E53:O53">IF(D11="","",D11)</f>
        <v>501</v>
      </c>
      <c r="F53" s="568">
        <f t="shared" si="29"/>
        <v>715</v>
      </c>
      <c r="G53" s="568">
        <f>IF(F11="","",F11)</f>
        <v>755</v>
      </c>
      <c r="H53" s="568">
        <f t="shared" si="29"/>
        <v>597</v>
      </c>
      <c r="I53" s="568">
        <f t="shared" si="29"/>
        <v>909</v>
      </c>
      <c r="J53" s="568">
        <f t="shared" si="29"/>
        <v>1228</v>
      </c>
      <c r="K53" s="568">
        <f t="shared" si="29"/>
        <v>827</v>
      </c>
      <c r="L53" s="568">
        <f t="shared" si="29"/>
        <v>583</v>
      </c>
      <c r="M53" s="568">
        <f t="shared" si="29"/>
        <v>492</v>
      </c>
      <c r="N53" s="568">
        <f t="shared" si="29"/>
        <v>631</v>
      </c>
      <c r="O53" s="569">
        <f t="shared" si="29"/>
        <v>610</v>
      </c>
      <c r="P53" s="486">
        <f>SUM(D53:O53)</f>
        <v>8593</v>
      </c>
    </row>
    <row r="54" spans="1:16" ht="14.25">
      <c r="A54" s="22"/>
      <c r="B54" s="458" t="s">
        <v>21</v>
      </c>
      <c r="C54" s="459" t="s">
        <v>37</v>
      </c>
      <c r="D54" s="570">
        <f>IF(D53="","",'2 利用関係(2)'!C11)</f>
        <v>321</v>
      </c>
      <c r="E54" s="393">
        <f>IF(E53="","",'2 利用関係(2)'!D11)</f>
        <v>566</v>
      </c>
      <c r="F54" s="393">
        <f>IF(F53="","",'2 利用関係(2)'!E11)</f>
        <v>568</v>
      </c>
      <c r="G54" s="393">
        <f>IF(G53="","",'2 利用関係(2)'!F11)</f>
        <v>881</v>
      </c>
      <c r="H54" s="393">
        <f>IF(H53="","",'2 利用関係(2)'!G11)</f>
        <v>556</v>
      </c>
      <c r="I54" s="393">
        <f>IF(I53="","",'2 利用関係(2)'!H11)</f>
        <v>266</v>
      </c>
      <c r="J54" s="393">
        <f>IF(J53="","",'2 利用関係(2)'!I11)</f>
        <v>443</v>
      </c>
      <c r="K54" s="393">
        <f>IF(K53="","",'2 利用関係(2)'!J11)</f>
        <v>576</v>
      </c>
      <c r="L54" s="393">
        <f>IF(L53="","",'2 利用関係(2)'!K11)</f>
        <v>717</v>
      </c>
      <c r="M54" s="393">
        <f>IF(M53="","",'2 利用関係(2)'!L11)</f>
        <v>482</v>
      </c>
      <c r="N54" s="393">
        <f>IF(N53="","",'2 利用関係(2)'!M11)</f>
        <v>477</v>
      </c>
      <c r="O54" s="395">
        <f>IF(O53="","",'2 利用関係(2)'!N11)</f>
        <v>532</v>
      </c>
      <c r="P54" s="449">
        <f>SUM(D54:O54)</f>
        <v>6385</v>
      </c>
    </row>
    <row r="55" spans="1:16" s="302" customFormat="1" ht="14.25">
      <c r="A55" s="154" t="s">
        <v>25</v>
      </c>
      <c r="B55" s="466"/>
      <c r="C55" s="467" t="s">
        <v>38</v>
      </c>
      <c r="D55" s="571">
        <f>IF(D53="","",D53/D54)</f>
        <v>2.3208722741433023</v>
      </c>
      <c r="E55" s="416">
        <f aca="true" t="shared" si="30" ref="E55:O55">IF(E53="","",E53/E54)</f>
        <v>0.8851590106007067</v>
      </c>
      <c r="F55" s="416">
        <f t="shared" si="30"/>
        <v>1.2588028169014085</v>
      </c>
      <c r="G55" s="416">
        <f t="shared" si="30"/>
        <v>0.8569807037457434</v>
      </c>
      <c r="H55" s="416">
        <f t="shared" si="30"/>
        <v>1.0737410071942446</v>
      </c>
      <c r="I55" s="416">
        <f t="shared" si="30"/>
        <v>3.417293233082707</v>
      </c>
      <c r="J55" s="416">
        <f t="shared" si="30"/>
        <v>2.7720090293453725</v>
      </c>
      <c r="K55" s="416">
        <f t="shared" si="30"/>
        <v>1.4357638888888888</v>
      </c>
      <c r="L55" s="416">
        <f t="shared" si="30"/>
        <v>0.8131101813110181</v>
      </c>
      <c r="M55" s="416">
        <f t="shared" si="30"/>
        <v>1.020746887966805</v>
      </c>
      <c r="N55" s="416">
        <f t="shared" si="30"/>
        <v>1.3228511530398324</v>
      </c>
      <c r="O55" s="427">
        <f t="shared" si="30"/>
        <v>1.1466165413533835</v>
      </c>
      <c r="P55" s="329">
        <f>P53/P54</f>
        <v>1.3458104933437744</v>
      </c>
    </row>
    <row r="56" spans="1:16" ht="14.25">
      <c r="A56" s="22"/>
      <c r="B56" s="471"/>
      <c r="C56" s="472" t="s">
        <v>36</v>
      </c>
      <c r="D56" s="559">
        <f>IF(C13="","",C13)</f>
        <v>304</v>
      </c>
      <c r="E56" s="560">
        <f aca="true" t="shared" si="31" ref="E56:O56">IF(D13="","",D13)</f>
        <v>215</v>
      </c>
      <c r="F56" s="560">
        <f t="shared" si="31"/>
        <v>288</v>
      </c>
      <c r="G56" s="560">
        <f t="shared" si="31"/>
        <v>311</v>
      </c>
      <c r="H56" s="560">
        <f t="shared" si="31"/>
        <v>359</v>
      </c>
      <c r="I56" s="560">
        <f t="shared" si="31"/>
        <v>529</v>
      </c>
      <c r="J56" s="560">
        <f t="shared" si="31"/>
        <v>643</v>
      </c>
      <c r="K56" s="560">
        <f t="shared" si="31"/>
        <v>395</v>
      </c>
      <c r="L56" s="560">
        <f t="shared" si="31"/>
        <v>354</v>
      </c>
      <c r="M56" s="560">
        <f t="shared" si="31"/>
        <v>279</v>
      </c>
      <c r="N56" s="560">
        <f t="shared" si="31"/>
        <v>292</v>
      </c>
      <c r="O56" s="561">
        <f t="shared" si="31"/>
        <v>431</v>
      </c>
      <c r="P56" s="548">
        <f>SUM(D56:O56)</f>
        <v>4400</v>
      </c>
    </row>
    <row r="57" spans="1:16" ht="14.25">
      <c r="A57" s="22"/>
      <c r="B57" s="458" t="s">
        <v>23</v>
      </c>
      <c r="C57" s="459" t="s">
        <v>37</v>
      </c>
      <c r="D57" s="554">
        <f>IF(D56="","",'2 利用関係(2)'!C13)</f>
        <v>159</v>
      </c>
      <c r="E57" s="555">
        <f>IF(E56="","",'2 利用関係(2)'!D13)</f>
        <v>319</v>
      </c>
      <c r="F57" s="555">
        <f>IF(F56="","",'2 利用関係(2)'!E13)</f>
        <v>305</v>
      </c>
      <c r="G57" s="555">
        <f>IF(G56="","",'2 利用関係(2)'!F13)</f>
        <v>478</v>
      </c>
      <c r="H57" s="555">
        <f>IF(H56="","",'2 利用関係(2)'!G13)</f>
        <v>286</v>
      </c>
      <c r="I57" s="555">
        <f>IF(I56="","",'2 利用関係(2)'!H13)</f>
        <v>118</v>
      </c>
      <c r="J57" s="555">
        <f>IF(J56="","",'2 利用関係(2)'!I13)</f>
        <v>203</v>
      </c>
      <c r="K57" s="555">
        <f>IF(K56="","",'2 利用関係(2)'!J13)</f>
        <v>353</v>
      </c>
      <c r="L57" s="555">
        <f>IF(L56="","",'2 利用関係(2)'!K13)</f>
        <v>322</v>
      </c>
      <c r="M57" s="555">
        <f>IF(M56="","",'2 利用関係(2)'!L13)</f>
        <v>158</v>
      </c>
      <c r="N57" s="555">
        <f>IF(N56="","",'2 利用関係(2)'!M13)</f>
        <v>245</v>
      </c>
      <c r="O57" s="556">
        <f>IF(O56="","",'2 利用関係(2)'!N13)</f>
        <v>303</v>
      </c>
      <c r="P57" s="451">
        <f>SUM(D57:O57)</f>
        <v>3249</v>
      </c>
    </row>
    <row r="58" spans="1:16" s="302" customFormat="1" ht="14.25">
      <c r="A58" s="154"/>
      <c r="B58" s="466"/>
      <c r="C58" s="467" t="s">
        <v>38</v>
      </c>
      <c r="D58" s="571">
        <f>IF(D56="","",D56/D57)</f>
        <v>1.9119496855345912</v>
      </c>
      <c r="E58" s="416">
        <f aca="true" t="shared" si="32" ref="E58:O58">IF(E56="","",E56/E57)</f>
        <v>0.6739811912225705</v>
      </c>
      <c r="F58" s="416">
        <f t="shared" si="32"/>
        <v>0.9442622950819672</v>
      </c>
      <c r="G58" s="416">
        <f t="shared" si="32"/>
        <v>0.6506276150627615</v>
      </c>
      <c r="H58" s="416">
        <f t="shared" si="32"/>
        <v>1.2552447552447552</v>
      </c>
      <c r="I58" s="416">
        <f t="shared" si="32"/>
        <v>4.483050847457627</v>
      </c>
      <c r="J58" s="416">
        <f t="shared" si="32"/>
        <v>3.167487684729064</v>
      </c>
      <c r="K58" s="416">
        <f t="shared" si="32"/>
        <v>1.1189801699716715</v>
      </c>
      <c r="L58" s="416">
        <f t="shared" si="32"/>
        <v>1.0993788819875776</v>
      </c>
      <c r="M58" s="416">
        <f t="shared" si="32"/>
        <v>1.7658227848101267</v>
      </c>
      <c r="N58" s="416">
        <f t="shared" si="32"/>
        <v>1.1918367346938776</v>
      </c>
      <c r="O58" s="427">
        <f t="shared" si="32"/>
        <v>1.4224422442244224</v>
      </c>
      <c r="P58" s="335">
        <f>P56/P57</f>
        <v>1.3542628501077254</v>
      </c>
    </row>
    <row r="59" spans="1:16" ht="14.25">
      <c r="A59" s="22" t="s">
        <v>24</v>
      </c>
      <c r="B59" s="471"/>
      <c r="C59" s="472" t="s">
        <v>36</v>
      </c>
      <c r="D59" s="572">
        <f>IF(D53="","",D53-D56)</f>
        <v>441</v>
      </c>
      <c r="E59" s="374">
        <f aca="true" t="shared" si="33" ref="E59:O59">IF(E53="","",E53-E56)</f>
        <v>286</v>
      </c>
      <c r="F59" s="374">
        <f t="shared" si="33"/>
        <v>427</v>
      </c>
      <c r="G59" s="374">
        <f t="shared" si="33"/>
        <v>444</v>
      </c>
      <c r="H59" s="374">
        <f t="shared" si="33"/>
        <v>238</v>
      </c>
      <c r="I59" s="374">
        <f t="shared" si="33"/>
        <v>380</v>
      </c>
      <c r="J59" s="374">
        <f t="shared" si="33"/>
        <v>585</v>
      </c>
      <c r="K59" s="374">
        <f t="shared" si="33"/>
        <v>432</v>
      </c>
      <c r="L59" s="374">
        <f t="shared" si="33"/>
        <v>229</v>
      </c>
      <c r="M59" s="374">
        <f t="shared" si="33"/>
        <v>213</v>
      </c>
      <c r="N59" s="374">
        <f t="shared" si="33"/>
        <v>339</v>
      </c>
      <c r="O59" s="435">
        <f t="shared" si="33"/>
        <v>179</v>
      </c>
      <c r="P59" s="487">
        <f>SUM(D59:O59)</f>
        <v>4193</v>
      </c>
    </row>
    <row r="60" spans="1:16" ht="14.25">
      <c r="A60" s="22"/>
      <c r="B60" s="458" t="s">
        <v>19</v>
      </c>
      <c r="C60" s="459" t="s">
        <v>37</v>
      </c>
      <c r="D60" s="573">
        <f>IF(D59="","",D54-D57)</f>
        <v>162</v>
      </c>
      <c r="E60" s="462">
        <f aca="true" t="shared" si="34" ref="E60:O60">IF(E59="","",E54-E57)</f>
        <v>247</v>
      </c>
      <c r="F60" s="462">
        <f t="shared" si="34"/>
        <v>263</v>
      </c>
      <c r="G60" s="462">
        <f t="shared" si="34"/>
        <v>403</v>
      </c>
      <c r="H60" s="462">
        <f t="shared" si="34"/>
        <v>270</v>
      </c>
      <c r="I60" s="462">
        <f t="shared" si="34"/>
        <v>148</v>
      </c>
      <c r="J60" s="462">
        <f t="shared" si="34"/>
        <v>240</v>
      </c>
      <c r="K60" s="462">
        <f t="shared" si="34"/>
        <v>223</v>
      </c>
      <c r="L60" s="462">
        <f t="shared" si="34"/>
        <v>395</v>
      </c>
      <c r="M60" s="462">
        <f t="shared" si="34"/>
        <v>324</v>
      </c>
      <c r="N60" s="462">
        <f t="shared" si="34"/>
        <v>232</v>
      </c>
      <c r="O60" s="480">
        <f t="shared" si="34"/>
        <v>229</v>
      </c>
      <c r="P60" s="488">
        <f>SUM(D60:O60)</f>
        <v>3136</v>
      </c>
    </row>
    <row r="61" spans="1:16" s="302" customFormat="1" ht="15" thickBot="1">
      <c r="A61" s="155"/>
      <c r="B61" s="482"/>
      <c r="C61" s="489" t="s">
        <v>38</v>
      </c>
      <c r="D61" s="574">
        <f>IF(D59="","",D59/D60)</f>
        <v>2.7222222222222223</v>
      </c>
      <c r="E61" s="440">
        <f aca="true" t="shared" si="35" ref="E61:O61">IF(E59="","",E59/E60)</f>
        <v>1.1578947368421053</v>
      </c>
      <c r="F61" s="440">
        <f t="shared" si="35"/>
        <v>1.623574144486692</v>
      </c>
      <c r="G61" s="440">
        <f t="shared" si="35"/>
        <v>1.1017369727047146</v>
      </c>
      <c r="H61" s="440">
        <f t="shared" si="35"/>
        <v>0.8814814814814815</v>
      </c>
      <c r="I61" s="440">
        <f t="shared" si="35"/>
        <v>2.5675675675675675</v>
      </c>
      <c r="J61" s="440">
        <f t="shared" si="35"/>
        <v>2.4375</v>
      </c>
      <c r="K61" s="440">
        <f t="shared" si="35"/>
        <v>1.937219730941704</v>
      </c>
      <c r="L61" s="440">
        <f t="shared" si="35"/>
        <v>0.579746835443038</v>
      </c>
      <c r="M61" s="440">
        <f t="shared" si="35"/>
        <v>0.6574074074074074</v>
      </c>
      <c r="N61" s="440">
        <f t="shared" si="35"/>
        <v>1.4612068965517242</v>
      </c>
      <c r="O61" s="441">
        <f t="shared" si="35"/>
        <v>0.7816593886462883</v>
      </c>
      <c r="P61" s="442">
        <f>P59/P60</f>
        <v>1.3370535714285714</v>
      </c>
    </row>
    <row r="62" spans="1:16" ht="15" thickTop="1">
      <c r="A62" s="24"/>
      <c r="B62" s="491"/>
      <c r="C62" s="492" t="s">
        <v>36</v>
      </c>
      <c r="D62" s="575">
        <f>IF(C17="","",C17)</f>
        <v>3</v>
      </c>
      <c r="E62" s="576">
        <f>IF(D17="","",D17)</f>
        <v>5</v>
      </c>
      <c r="F62" s="576">
        <f aca="true" t="shared" si="36" ref="F62:O62">IF(E17="","",E17)</f>
        <v>2</v>
      </c>
      <c r="G62" s="576">
        <f t="shared" si="36"/>
        <v>12</v>
      </c>
      <c r="H62" s="576">
        <f t="shared" si="36"/>
        <v>3</v>
      </c>
      <c r="I62" s="576">
        <f t="shared" si="36"/>
        <v>4</v>
      </c>
      <c r="J62" s="576">
        <f t="shared" si="36"/>
        <v>0</v>
      </c>
      <c r="K62" s="576">
        <f t="shared" si="36"/>
        <v>0</v>
      </c>
      <c r="L62" s="576">
        <f t="shared" si="36"/>
        <v>1</v>
      </c>
      <c r="M62" s="576">
        <f t="shared" si="36"/>
        <v>2</v>
      </c>
      <c r="N62" s="576">
        <f t="shared" si="36"/>
        <v>1</v>
      </c>
      <c r="O62" s="577">
        <f t="shared" si="36"/>
        <v>14</v>
      </c>
      <c r="P62" s="486">
        <f>SUM(D62:O62)</f>
        <v>47</v>
      </c>
    </row>
    <row r="63" spans="1:16" ht="14.25">
      <c r="A63" s="24"/>
      <c r="B63" s="491" t="s">
        <v>21</v>
      </c>
      <c r="C63" s="496" t="s">
        <v>37</v>
      </c>
      <c r="D63" s="578">
        <f>IF(D62="","",'2 利用関係(2)'!C17)</f>
        <v>2</v>
      </c>
      <c r="E63" s="579">
        <f>IF(E62="","",'2 利用関係(2)'!D17)</f>
        <v>0</v>
      </c>
      <c r="F63" s="579">
        <f>IF(F62="","",'2 利用関係(2)'!E17)</f>
        <v>2</v>
      </c>
      <c r="G63" s="579">
        <f>IF(G62="","",'2 利用関係(2)'!F17)</f>
        <v>22</v>
      </c>
      <c r="H63" s="579">
        <f>IF(H62="","",'2 利用関係(2)'!G17)</f>
        <v>10</v>
      </c>
      <c r="I63" s="579">
        <f>IF(I62="","",'2 利用関係(2)'!H17)</f>
        <v>2</v>
      </c>
      <c r="J63" s="579">
        <f>IF(J62="","",'2 利用関係(2)'!I17)</f>
        <v>8</v>
      </c>
      <c r="K63" s="579">
        <f>IF(K62="","",'2 利用関係(2)'!J17)</f>
        <v>60</v>
      </c>
      <c r="L63" s="579">
        <f>IF(L62="","",'2 利用関係(2)'!K17)</f>
        <v>2</v>
      </c>
      <c r="M63" s="579">
        <f>IF(M62="","",'2 利用関係(2)'!L17)</f>
        <v>0</v>
      </c>
      <c r="N63" s="579">
        <f>IF(N62="","",'2 利用関係(2)'!M17)</f>
        <v>1</v>
      </c>
      <c r="O63" s="580">
        <f>IF(O62="","",'2 利用関係(2)'!N17)</f>
        <v>3</v>
      </c>
      <c r="P63" s="449">
        <f>SUM(D63:O63)</f>
        <v>112</v>
      </c>
    </row>
    <row r="64" spans="1:16" s="302" customFormat="1" ht="14.25">
      <c r="A64" s="156" t="s">
        <v>26</v>
      </c>
      <c r="B64" s="500"/>
      <c r="C64" s="501" t="s">
        <v>38</v>
      </c>
      <c r="D64" s="581">
        <f>IF(D62="","",D62/D63)</f>
        <v>1.5</v>
      </c>
      <c r="E64" s="416" t="e">
        <f>IF(E62="","",E62/E63)</f>
        <v>#DIV/0!</v>
      </c>
      <c r="F64" s="416">
        <f aca="true" t="shared" si="37" ref="F64:O64">IF(F62="","",F62/F63)</f>
        <v>1</v>
      </c>
      <c r="G64" s="416">
        <f t="shared" si="37"/>
        <v>0.5454545454545454</v>
      </c>
      <c r="H64" s="416">
        <f t="shared" si="37"/>
        <v>0.3</v>
      </c>
      <c r="I64" s="416">
        <f t="shared" si="37"/>
        <v>2</v>
      </c>
      <c r="J64" s="416">
        <f t="shared" si="37"/>
        <v>0</v>
      </c>
      <c r="K64" s="416">
        <f t="shared" si="37"/>
        <v>0</v>
      </c>
      <c r="L64" s="416">
        <f t="shared" si="37"/>
        <v>0.5</v>
      </c>
      <c r="M64" s="416" t="e">
        <f t="shared" si="37"/>
        <v>#DIV/0!</v>
      </c>
      <c r="N64" s="416">
        <f t="shared" si="37"/>
        <v>1</v>
      </c>
      <c r="O64" s="427">
        <f t="shared" si="37"/>
        <v>4.666666666666667</v>
      </c>
      <c r="P64" s="503">
        <f>P62/P63</f>
        <v>0.41964285714285715</v>
      </c>
    </row>
    <row r="65" spans="1:16" ht="14.25">
      <c r="A65" s="24"/>
      <c r="B65" s="504"/>
      <c r="C65" s="505" t="s">
        <v>36</v>
      </c>
      <c r="D65" s="582">
        <f>IF(C19="","",C19)</f>
        <v>3</v>
      </c>
      <c r="E65" s="538">
        <f>IF(D19="","",D19)</f>
        <v>4</v>
      </c>
      <c r="F65" s="538">
        <f aca="true" t="shared" si="38" ref="F65:O65">IF(E19="","",E19)</f>
        <v>1</v>
      </c>
      <c r="G65" s="538">
        <f t="shared" si="38"/>
        <v>2</v>
      </c>
      <c r="H65" s="538">
        <f t="shared" si="38"/>
        <v>3</v>
      </c>
      <c r="I65" s="538">
        <f t="shared" si="38"/>
        <v>4</v>
      </c>
      <c r="J65" s="538">
        <f t="shared" si="38"/>
        <v>0</v>
      </c>
      <c r="K65" s="538">
        <f t="shared" si="38"/>
        <v>0</v>
      </c>
      <c r="L65" s="538">
        <f t="shared" si="38"/>
        <v>1</v>
      </c>
      <c r="M65" s="538">
        <f t="shared" si="38"/>
        <v>2</v>
      </c>
      <c r="N65" s="538">
        <f t="shared" si="38"/>
        <v>1</v>
      </c>
      <c r="O65" s="539">
        <f t="shared" si="38"/>
        <v>0</v>
      </c>
      <c r="P65" s="474">
        <f>SUM(D65:O65)</f>
        <v>21</v>
      </c>
    </row>
    <row r="66" spans="1:16" ht="14.25">
      <c r="A66" s="24"/>
      <c r="B66" s="491" t="s">
        <v>23</v>
      </c>
      <c r="C66" s="496" t="s">
        <v>37</v>
      </c>
      <c r="D66" s="578">
        <f>IF(D65="","",'2 利用関係(2)'!C19)</f>
        <v>1</v>
      </c>
      <c r="E66" s="579">
        <f>IF(E65="","",'2 利用関係(2)'!D19)</f>
        <v>0</v>
      </c>
      <c r="F66" s="579">
        <f>IF(F65="","",'2 利用関係(2)'!E19)</f>
        <v>1</v>
      </c>
      <c r="G66" s="579">
        <f>IF(G65="","",'2 利用関係(2)'!F19)</f>
        <v>21</v>
      </c>
      <c r="H66" s="579">
        <f>IF(H65="","",'2 利用関係(2)'!G19)</f>
        <v>7</v>
      </c>
      <c r="I66" s="579">
        <f>IF(I65="","",'2 利用関係(2)'!H19)</f>
        <v>1</v>
      </c>
      <c r="J66" s="579">
        <f>IF(J65="","",'2 利用関係(2)'!I19)</f>
        <v>8</v>
      </c>
      <c r="K66" s="579">
        <f>IF(K65="","",'2 利用関係(2)'!J19)</f>
        <v>1</v>
      </c>
      <c r="L66" s="579">
        <f>IF(L65="","",'2 利用関係(2)'!K19)</f>
        <v>1</v>
      </c>
      <c r="M66" s="579">
        <f>IF(M65="","",'2 利用関係(2)'!L19)</f>
        <v>0</v>
      </c>
      <c r="N66" s="579">
        <f>IF(N65="","",'2 利用関係(2)'!M19)</f>
        <v>1</v>
      </c>
      <c r="O66" s="580">
        <f>IF(O65="","",'2 利用関係(2)'!N19)</f>
        <v>3</v>
      </c>
      <c r="P66" s="481">
        <f>SUM(D66:O66)</f>
        <v>45</v>
      </c>
    </row>
    <row r="67" spans="1:16" s="302" customFormat="1" ht="14.25">
      <c r="A67" s="156"/>
      <c r="B67" s="500"/>
      <c r="C67" s="509" t="s">
        <v>38</v>
      </c>
      <c r="D67" s="583">
        <f>IF(D65="","",D65/D66)</f>
        <v>3</v>
      </c>
      <c r="E67" s="510" t="e">
        <f>IF(E65="","",E65/E66)</f>
        <v>#DIV/0!</v>
      </c>
      <c r="F67" s="510">
        <f aca="true" t="shared" si="39" ref="F67:O67">IF(F65="","",F65/F66)</f>
        <v>1</v>
      </c>
      <c r="G67" s="510">
        <f t="shared" si="39"/>
        <v>0.09523809523809523</v>
      </c>
      <c r="H67" s="510">
        <f t="shared" si="39"/>
        <v>0.42857142857142855</v>
      </c>
      <c r="I67" s="510">
        <f t="shared" si="39"/>
        <v>4</v>
      </c>
      <c r="J67" s="510">
        <f t="shared" si="39"/>
        <v>0</v>
      </c>
      <c r="K67" s="510">
        <f t="shared" si="39"/>
        <v>0</v>
      </c>
      <c r="L67" s="510">
        <f t="shared" si="39"/>
        <v>1</v>
      </c>
      <c r="M67" s="510" t="e">
        <f t="shared" si="39"/>
        <v>#DIV/0!</v>
      </c>
      <c r="N67" s="510">
        <f t="shared" si="39"/>
        <v>1</v>
      </c>
      <c r="O67" s="415">
        <f t="shared" si="39"/>
        <v>0</v>
      </c>
      <c r="P67" s="511">
        <f>P65/P66</f>
        <v>0.4666666666666667</v>
      </c>
    </row>
    <row r="68" spans="1:16" ht="14.25">
      <c r="A68" s="24" t="s">
        <v>27</v>
      </c>
      <c r="B68" s="504"/>
      <c r="C68" s="505" t="s">
        <v>36</v>
      </c>
      <c r="D68" s="584">
        <f>IF(D62="","",D62-D65)</f>
        <v>0</v>
      </c>
      <c r="E68" s="584">
        <f>IF(E62="","",E62-E65)</f>
        <v>1</v>
      </c>
      <c r="F68" s="584">
        <f aca="true" t="shared" si="40" ref="F68:O68">IF(F62="","",F62-F65)</f>
        <v>1</v>
      </c>
      <c r="G68" s="584">
        <f t="shared" si="40"/>
        <v>10</v>
      </c>
      <c r="H68" s="584">
        <f t="shared" si="40"/>
        <v>0</v>
      </c>
      <c r="I68" s="584">
        <f t="shared" si="40"/>
        <v>0</v>
      </c>
      <c r="J68" s="584">
        <f t="shared" si="40"/>
        <v>0</v>
      </c>
      <c r="K68" s="584">
        <f t="shared" si="40"/>
        <v>0</v>
      </c>
      <c r="L68" s="584">
        <f t="shared" si="40"/>
        <v>0</v>
      </c>
      <c r="M68" s="584">
        <f t="shared" si="40"/>
        <v>0</v>
      </c>
      <c r="N68" s="584">
        <f t="shared" si="40"/>
        <v>0</v>
      </c>
      <c r="O68" s="448">
        <f t="shared" si="40"/>
        <v>14</v>
      </c>
      <c r="P68" s="429">
        <f>SUM(D68:O68)</f>
        <v>26</v>
      </c>
    </row>
    <row r="69" spans="1:16" ht="14.25">
      <c r="A69" s="24"/>
      <c r="B69" s="491" t="s">
        <v>19</v>
      </c>
      <c r="C69" s="496" t="s">
        <v>37</v>
      </c>
      <c r="D69" s="512">
        <f>IF(D68="","",D63-D66)</f>
        <v>1</v>
      </c>
      <c r="E69" s="512">
        <f>IF(E68="","",E63-E66)</f>
        <v>0</v>
      </c>
      <c r="F69" s="512">
        <f aca="true" t="shared" si="41" ref="F69:O69">IF(F68="","",F63-F66)</f>
        <v>1</v>
      </c>
      <c r="G69" s="512">
        <f t="shared" si="41"/>
        <v>1</v>
      </c>
      <c r="H69" s="512">
        <f t="shared" si="41"/>
        <v>3</v>
      </c>
      <c r="I69" s="512">
        <f t="shared" si="41"/>
        <v>1</v>
      </c>
      <c r="J69" s="512">
        <f t="shared" si="41"/>
        <v>0</v>
      </c>
      <c r="K69" s="512">
        <f t="shared" si="41"/>
        <v>59</v>
      </c>
      <c r="L69" s="512">
        <f t="shared" si="41"/>
        <v>1</v>
      </c>
      <c r="M69" s="512">
        <f t="shared" si="41"/>
        <v>0</v>
      </c>
      <c r="N69" s="512">
        <f t="shared" si="41"/>
        <v>0</v>
      </c>
      <c r="O69" s="480">
        <f t="shared" si="41"/>
        <v>0</v>
      </c>
      <c r="P69" s="481">
        <f>SUM(D69:O69)</f>
        <v>67</v>
      </c>
    </row>
    <row r="70" spans="1:16" s="302" customFormat="1" ht="15" thickBot="1">
      <c r="A70" s="156"/>
      <c r="B70" s="514"/>
      <c r="C70" s="515" t="s">
        <v>38</v>
      </c>
      <c r="D70" s="585">
        <f>IF(D68="","",D68/D69)</f>
        <v>0</v>
      </c>
      <c r="E70" s="585" t="e">
        <f>IF(E68="","",E68/E69)</f>
        <v>#DIV/0!</v>
      </c>
      <c r="F70" s="585">
        <f aca="true" t="shared" si="42" ref="F70:O70">IF(F68="","",F68/F69)</f>
        <v>1</v>
      </c>
      <c r="G70" s="585">
        <f t="shared" si="42"/>
        <v>10</v>
      </c>
      <c r="H70" s="585">
        <f t="shared" si="42"/>
        <v>0</v>
      </c>
      <c r="I70" s="585">
        <f t="shared" si="42"/>
        <v>0</v>
      </c>
      <c r="J70" s="585" t="e">
        <f t="shared" si="42"/>
        <v>#DIV/0!</v>
      </c>
      <c r="K70" s="585">
        <f t="shared" si="42"/>
        <v>0</v>
      </c>
      <c r="L70" s="585">
        <f t="shared" si="42"/>
        <v>0</v>
      </c>
      <c r="M70" s="585" t="e">
        <f t="shared" si="42"/>
        <v>#DIV/0!</v>
      </c>
      <c r="N70" s="585" t="e">
        <f t="shared" si="42"/>
        <v>#DIV/0!</v>
      </c>
      <c r="O70" s="441" t="e">
        <f t="shared" si="42"/>
        <v>#DIV/0!</v>
      </c>
      <c r="P70" s="519">
        <f>P68/P69</f>
        <v>0.3880597014925373</v>
      </c>
    </row>
    <row r="71" spans="1:16" ht="15" thickTop="1">
      <c r="A71" s="23"/>
      <c r="B71" s="520"/>
      <c r="C71" s="521" t="s">
        <v>36</v>
      </c>
      <c r="D71" s="586">
        <f>IF(C23="","",C23)</f>
        <v>221</v>
      </c>
      <c r="E71" s="587">
        <f>IF(D23="","",D23)</f>
        <v>205</v>
      </c>
      <c r="F71" s="587">
        <f aca="true" t="shared" si="43" ref="F71:O71">IF(E23="","",E23)</f>
        <v>156</v>
      </c>
      <c r="G71" s="587">
        <f t="shared" si="43"/>
        <v>153</v>
      </c>
      <c r="H71" s="587">
        <f t="shared" si="43"/>
        <v>166</v>
      </c>
      <c r="I71" s="587">
        <f t="shared" si="43"/>
        <v>191</v>
      </c>
      <c r="J71" s="587">
        <f t="shared" si="43"/>
        <v>114</v>
      </c>
      <c r="K71" s="587">
        <f t="shared" si="43"/>
        <v>228</v>
      </c>
      <c r="L71" s="587">
        <f t="shared" si="43"/>
        <v>160</v>
      </c>
      <c r="M71" s="587">
        <f t="shared" si="43"/>
        <v>222</v>
      </c>
      <c r="N71" s="587">
        <f t="shared" si="43"/>
        <v>153</v>
      </c>
      <c r="O71" s="588">
        <f t="shared" si="43"/>
        <v>176</v>
      </c>
      <c r="P71" s="457">
        <f>SUM(D71:O71)</f>
        <v>2145</v>
      </c>
    </row>
    <row r="72" spans="1:16" ht="14.25">
      <c r="A72" s="24"/>
      <c r="B72" s="491" t="s">
        <v>21</v>
      </c>
      <c r="C72" s="496" t="s">
        <v>37</v>
      </c>
      <c r="D72" s="589">
        <f>IF(D71="","",'2 利用関係(2)'!C23)</f>
        <v>206</v>
      </c>
      <c r="E72" s="590">
        <f>IF(E71="","",'2 利用関係(2)'!D23)</f>
        <v>95</v>
      </c>
      <c r="F72" s="590">
        <f>IF(F71="","",'2 利用関係(2)'!E23)</f>
        <v>226</v>
      </c>
      <c r="G72" s="590">
        <f>IF(G71="","",'2 利用関係(2)'!F23)</f>
        <v>156</v>
      </c>
      <c r="H72" s="590">
        <f>IF(H71="","",'2 利用関係(2)'!G23)</f>
        <v>144</v>
      </c>
      <c r="I72" s="590">
        <f>IF(I71="","",'2 利用関係(2)'!H23)</f>
        <v>100</v>
      </c>
      <c r="J72" s="590">
        <f>IF(J71="","",'2 利用関係(2)'!I23)</f>
        <v>125</v>
      </c>
      <c r="K72" s="590">
        <f>IF(K71="","",'2 利用関係(2)'!J23)</f>
        <v>258</v>
      </c>
      <c r="L72" s="590">
        <f>IF(L71="","",'2 利用関係(2)'!K23)</f>
        <v>134</v>
      </c>
      <c r="M72" s="590">
        <f>IF(M71="","",'2 利用関係(2)'!L23)</f>
        <v>440</v>
      </c>
      <c r="N72" s="590">
        <f>IF(N71="","",'2 利用関係(2)'!M23)</f>
        <v>180</v>
      </c>
      <c r="O72" s="591">
        <f>IF(O71="","",'2 利用関係(2)'!N23)</f>
        <v>129</v>
      </c>
      <c r="P72" s="592">
        <f>SUM(D72:O72)</f>
        <v>2193</v>
      </c>
    </row>
    <row r="73" spans="1:16" s="302" customFormat="1" ht="14.25">
      <c r="A73" s="154"/>
      <c r="B73" s="523"/>
      <c r="C73" s="467" t="s">
        <v>38</v>
      </c>
      <c r="D73" s="571">
        <f>IF(D71="","",D71/D72)</f>
        <v>1.0728155339805825</v>
      </c>
      <c r="E73" s="416">
        <f>IF(E71="","",E71/E72)</f>
        <v>2.1578947368421053</v>
      </c>
      <c r="F73" s="416">
        <f aca="true" t="shared" si="44" ref="F73:O73">IF(F71="","",F71/F72)</f>
        <v>0.6902654867256637</v>
      </c>
      <c r="G73" s="416">
        <f t="shared" si="44"/>
        <v>0.9807692307692307</v>
      </c>
      <c r="H73" s="416">
        <f t="shared" si="44"/>
        <v>1.1527777777777777</v>
      </c>
      <c r="I73" s="416">
        <f t="shared" si="44"/>
        <v>1.91</v>
      </c>
      <c r="J73" s="416">
        <f t="shared" si="44"/>
        <v>0.912</v>
      </c>
      <c r="K73" s="416">
        <f t="shared" si="44"/>
        <v>0.8837209302325582</v>
      </c>
      <c r="L73" s="416">
        <f t="shared" si="44"/>
        <v>1.1940298507462686</v>
      </c>
      <c r="M73" s="416">
        <f t="shared" si="44"/>
        <v>0.5045454545454545</v>
      </c>
      <c r="N73" s="416">
        <f t="shared" si="44"/>
        <v>0.85</v>
      </c>
      <c r="O73" s="427">
        <f t="shared" si="44"/>
        <v>1.3643410852713178</v>
      </c>
      <c r="P73" s="335">
        <f>P71/P72</f>
        <v>0.9781121751025992</v>
      </c>
    </row>
    <row r="74" spans="1:16" ht="14.25">
      <c r="A74" s="24"/>
      <c r="B74" s="491"/>
      <c r="C74" s="525" t="s">
        <v>36</v>
      </c>
      <c r="D74" s="593">
        <f>IF(C24="","",C24)</f>
        <v>106</v>
      </c>
      <c r="E74" s="594">
        <f>IF(D24="","",D24)</f>
        <v>74</v>
      </c>
      <c r="F74" s="594">
        <f aca="true" t="shared" si="45" ref="F74:O74">IF(E24="","",E24)</f>
        <v>0</v>
      </c>
      <c r="G74" s="594">
        <f t="shared" si="45"/>
        <v>0</v>
      </c>
      <c r="H74" s="594">
        <f t="shared" si="45"/>
        <v>18</v>
      </c>
      <c r="I74" s="594">
        <f t="shared" si="45"/>
        <v>53</v>
      </c>
      <c r="J74" s="594">
        <f t="shared" si="45"/>
        <v>0</v>
      </c>
      <c r="K74" s="594">
        <f t="shared" si="45"/>
        <v>82</v>
      </c>
      <c r="L74" s="594">
        <f t="shared" si="45"/>
        <v>0</v>
      </c>
      <c r="M74" s="594">
        <f t="shared" si="45"/>
        <v>83</v>
      </c>
      <c r="N74" s="594">
        <f t="shared" si="45"/>
        <v>0</v>
      </c>
      <c r="O74" s="595">
        <f t="shared" si="45"/>
        <v>39</v>
      </c>
      <c r="P74" s="474">
        <f>SUM(D74:O74)</f>
        <v>455</v>
      </c>
    </row>
    <row r="75" spans="1:16" ht="14.25">
      <c r="A75" s="24"/>
      <c r="B75" s="491" t="s">
        <v>39</v>
      </c>
      <c r="C75" s="496" t="s">
        <v>37</v>
      </c>
      <c r="D75" s="596">
        <f>IF(D74="","",'2 利用関係(2)'!C24)</f>
        <v>120</v>
      </c>
      <c r="E75" s="597">
        <f>IF(E74="","",'2 利用関係(2)'!D24)</f>
        <v>0</v>
      </c>
      <c r="F75" s="597">
        <f>IF(F74="","",'2 利用関係(2)'!E24)</f>
        <v>77</v>
      </c>
      <c r="G75" s="597">
        <f>IF(G74="","",'2 利用関係(2)'!F24)</f>
        <v>0</v>
      </c>
      <c r="H75" s="597">
        <f>IF(H74="","",'2 利用関係(2)'!G24)</f>
        <v>0</v>
      </c>
      <c r="I75" s="597">
        <f>IF(I74="","",'2 利用関係(2)'!H24)</f>
        <v>0</v>
      </c>
      <c r="J75" s="597">
        <f>IF(J74="","",'2 利用関係(2)'!I24)</f>
        <v>0</v>
      </c>
      <c r="K75" s="597">
        <f>IF(K74="","",'2 利用関係(2)'!J24)</f>
        <v>169</v>
      </c>
      <c r="L75" s="597">
        <f>IF(L74="","",'2 利用関係(2)'!K24)</f>
        <v>0</v>
      </c>
      <c r="M75" s="597">
        <f>IF(M74="","",'2 利用関係(2)'!L24)</f>
        <v>303</v>
      </c>
      <c r="N75" s="597">
        <f>IF(N74="","",'2 利用関係(2)'!M24)</f>
        <v>0</v>
      </c>
      <c r="O75" s="598">
        <f>IF(O74="","",'2 利用関係(2)'!N24)</f>
        <v>0</v>
      </c>
      <c r="P75" s="481">
        <f>SUM(D75:O75)</f>
        <v>669</v>
      </c>
    </row>
    <row r="76" spans="1:16" s="302" customFormat="1" ht="14.25">
      <c r="A76" s="154" t="s">
        <v>29</v>
      </c>
      <c r="B76" s="466"/>
      <c r="C76" s="528" t="s">
        <v>38</v>
      </c>
      <c r="D76" s="599">
        <f>IF(D74="","",D74/D75)</f>
        <v>0.8833333333333333</v>
      </c>
      <c r="E76" s="378" t="e">
        <f>IF(E74="","",E74/E75)</f>
        <v>#DIV/0!</v>
      </c>
      <c r="F76" s="378">
        <f aca="true" t="shared" si="46" ref="F76:O76">IF(F74="","",F74/F75)</f>
        <v>0</v>
      </c>
      <c r="G76" s="378" t="e">
        <f t="shared" si="46"/>
        <v>#DIV/0!</v>
      </c>
      <c r="H76" s="378" t="e">
        <f t="shared" si="46"/>
        <v>#DIV/0!</v>
      </c>
      <c r="I76" s="378" t="e">
        <f t="shared" si="46"/>
        <v>#DIV/0!</v>
      </c>
      <c r="J76" s="378" t="e">
        <f t="shared" si="46"/>
        <v>#DIV/0!</v>
      </c>
      <c r="K76" s="378">
        <f t="shared" si="46"/>
        <v>0.48520710059171596</v>
      </c>
      <c r="L76" s="378" t="e">
        <f t="shared" si="46"/>
        <v>#DIV/0!</v>
      </c>
      <c r="M76" s="378">
        <f t="shared" si="46"/>
        <v>0.2739273927392739</v>
      </c>
      <c r="N76" s="378" t="e">
        <f t="shared" si="46"/>
        <v>#DIV/0!</v>
      </c>
      <c r="O76" s="410" t="e">
        <f t="shared" si="46"/>
        <v>#DIV/0!</v>
      </c>
      <c r="P76" s="335">
        <f>P74/P75</f>
        <v>0.680119581464873</v>
      </c>
    </row>
    <row r="77" spans="1:16" ht="14.25">
      <c r="A77" s="24"/>
      <c r="B77" s="504"/>
      <c r="C77" s="505" t="s">
        <v>36</v>
      </c>
      <c r="D77" s="600">
        <f>IF(C26="","",C26)</f>
        <v>88</v>
      </c>
      <c r="E77" s="594">
        <f>IF(D26="","",D26)</f>
        <v>131</v>
      </c>
      <c r="F77" s="594">
        <f aca="true" t="shared" si="47" ref="F77:O77">IF(E26="","",E26)</f>
        <v>146</v>
      </c>
      <c r="G77" s="594">
        <f t="shared" si="47"/>
        <v>113</v>
      </c>
      <c r="H77" s="594">
        <f t="shared" si="47"/>
        <v>132</v>
      </c>
      <c r="I77" s="594">
        <f t="shared" si="47"/>
        <v>132</v>
      </c>
      <c r="J77" s="594">
        <f t="shared" si="47"/>
        <v>97</v>
      </c>
      <c r="K77" s="594">
        <f t="shared" si="47"/>
        <v>132</v>
      </c>
      <c r="L77" s="594">
        <f t="shared" si="47"/>
        <v>153</v>
      </c>
      <c r="M77" s="594">
        <f t="shared" si="47"/>
        <v>115</v>
      </c>
      <c r="N77" s="594">
        <f t="shared" si="47"/>
        <v>137</v>
      </c>
      <c r="O77" s="595">
        <f t="shared" si="47"/>
        <v>128</v>
      </c>
      <c r="P77" s="429">
        <f>SUM(D77:O77)</f>
        <v>1504</v>
      </c>
    </row>
    <row r="78" spans="1:16" ht="14.25">
      <c r="A78" s="24"/>
      <c r="B78" s="491" t="s">
        <v>23</v>
      </c>
      <c r="C78" s="496" t="s">
        <v>37</v>
      </c>
      <c r="D78" s="601">
        <f>IF(D77="","",'2 利用関係(2)'!C26)</f>
        <v>77</v>
      </c>
      <c r="E78" s="602">
        <f>IF(E77="","",'2 利用関係(2)'!D26)</f>
        <v>86</v>
      </c>
      <c r="F78" s="602">
        <f>IF(F77="","",'2 利用関係(2)'!E26)</f>
        <v>134</v>
      </c>
      <c r="G78" s="602">
        <f>IF(G77="","",'2 利用関係(2)'!F26)</f>
        <v>145</v>
      </c>
      <c r="H78" s="602">
        <f>IF(H77="","",'2 利用関係(2)'!G26)</f>
        <v>136</v>
      </c>
      <c r="I78" s="602">
        <f>IF(I77="","",'2 利用関係(2)'!H26)</f>
        <v>93</v>
      </c>
      <c r="J78" s="602">
        <f>IF(J77="","",'2 利用関係(2)'!I26)</f>
        <v>123</v>
      </c>
      <c r="K78" s="602">
        <f>IF(K77="","",'2 利用関係(2)'!J26)</f>
        <v>86</v>
      </c>
      <c r="L78" s="602">
        <f>IF(L77="","",'2 利用関係(2)'!K26)</f>
        <v>124</v>
      </c>
      <c r="M78" s="602">
        <f>IF(M77="","",'2 利用関係(2)'!L26)</f>
        <v>96</v>
      </c>
      <c r="N78" s="602">
        <f>IF(N77="","",'2 利用関係(2)'!M26)</f>
        <v>160</v>
      </c>
      <c r="O78" s="603">
        <f>IF(O77="","",'2 利用関係(2)'!N26)</f>
        <v>110</v>
      </c>
      <c r="P78" s="451">
        <f>SUM(D78:O78)</f>
        <v>1370</v>
      </c>
    </row>
    <row r="79" spans="1:16" s="302" customFormat="1" ht="14.25">
      <c r="A79" s="154"/>
      <c r="B79" s="523"/>
      <c r="C79" s="467" t="s">
        <v>38</v>
      </c>
      <c r="D79" s="599">
        <f>IF(D77="","",D77/D78)</f>
        <v>1.1428571428571428</v>
      </c>
      <c r="E79" s="378">
        <f>IF(E77="","",E77/E78)</f>
        <v>1.5232558139534884</v>
      </c>
      <c r="F79" s="378">
        <f aca="true" t="shared" si="48" ref="F79:O79">IF(F77="","",F77/F78)</f>
        <v>1.0895522388059702</v>
      </c>
      <c r="G79" s="378">
        <f t="shared" si="48"/>
        <v>0.7793103448275862</v>
      </c>
      <c r="H79" s="378">
        <f t="shared" si="48"/>
        <v>0.9705882352941176</v>
      </c>
      <c r="I79" s="378">
        <f t="shared" si="48"/>
        <v>1.4193548387096775</v>
      </c>
      <c r="J79" s="378">
        <f t="shared" si="48"/>
        <v>0.7886178861788617</v>
      </c>
      <c r="K79" s="378">
        <f t="shared" si="48"/>
        <v>1.5348837209302326</v>
      </c>
      <c r="L79" s="378">
        <f t="shared" si="48"/>
        <v>1.2338709677419355</v>
      </c>
      <c r="M79" s="378">
        <f t="shared" si="48"/>
        <v>1.1979166666666667</v>
      </c>
      <c r="N79" s="378">
        <f t="shared" si="48"/>
        <v>0.85625</v>
      </c>
      <c r="O79" s="410">
        <f t="shared" si="48"/>
        <v>1.1636363636363636</v>
      </c>
      <c r="P79" s="335">
        <f>P77/P78</f>
        <v>1.0978102189781023</v>
      </c>
    </row>
    <row r="80" spans="1:16" ht="14.25">
      <c r="A80" s="24"/>
      <c r="B80" s="491"/>
      <c r="C80" s="505" t="s">
        <v>36</v>
      </c>
      <c r="D80" s="604">
        <f>IF(C27="","",C27)</f>
        <v>0</v>
      </c>
      <c r="E80" s="605">
        <f>IF(D27="","",D27)</f>
        <v>0</v>
      </c>
      <c r="F80" s="605">
        <f aca="true" t="shared" si="49" ref="F80:O80">IF(E27="","",E27)</f>
        <v>0</v>
      </c>
      <c r="G80" s="605">
        <f t="shared" si="49"/>
        <v>0</v>
      </c>
      <c r="H80" s="605">
        <f t="shared" si="49"/>
        <v>0</v>
      </c>
      <c r="I80" s="605">
        <f t="shared" si="49"/>
        <v>0</v>
      </c>
      <c r="J80" s="605">
        <f t="shared" si="49"/>
        <v>0</v>
      </c>
      <c r="K80" s="605">
        <f t="shared" si="49"/>
        <v>0</v>
      </c>
      <c r="L80" s="605">
        <f t="shared" si="49"/>
        <v>0</v>
      </c>
      <c r="M80" s="605">
        <f t="shared" si="49"/>
        <v>0</v>
      </c>
      <c r="N80" s="605">
        <f t="shared" si="49"/>
        <v>0</v>
      </c>
      <c r="O80" s="606">
        <f t="shared" si="49"/>
        <v>0</v>
      </c>
      <c r="P80" s="451">
        <f>SUM(D80:O80)</f>
        <v>0</v>
      </c>
    </row>
    <row r="81" spans="1:16" ht="14.25">
      <c r="A81" s="24"/>
      <c r="B81" s="491" t="s">
        <v>39</v>
      </c>
      <c r="C81" s="496" t="s">
        <v>37</v>
      </c>
      <c r="D81" s="607">
        <f>IF(D80="","",'2 利用関係(2)'!C27)</f>
        <v>0</v>
      </c>
      <c r="E81" s="432">
        <f>IF(E80="","",'2 利用関係(2)'!D27)</f>
        <v>0</v>
      </c>
      <c r="F81" s="432">
        <f>IF(F80="","",'2 利用関係(2)'!E27)</f>
        <v>0</v>
      </c>
      <c r="G81" s="432">
        <f>IF(G80="","",'2 利用関係(2)'!F27)</f>
        <v>0</v>
      </c>
      <c r="H81" s="432">
        <f>IF(H80="","",'2 利用関係(2)'!G27)</f>
        <v>0</v>
      </c>
      <c r="I81" s="432">
        <f>IF(I80="","",'2 利用関係(2)'!H27)</f>
        <v>0</v>
      </c>
      <c r="J81" s="432">
        <f>IF(J80="","",'2 利用関係(2)'!I27)</f>
        <v>0</v>
      </c>
      <c r="K81" s="432">
        <f>IF(K80="","",'2 利用関係(2)'!J27)</f>
        <v>0</v>
      </c>
      <c r="L81" s="432">
        <f>IF(L80="","",'2 利用関係(2)'!K27)</f>
        <v>0</v>
      </c>
      <c r="M81" s="432">
        <f>IF(M80="","",'2 利用関係(2)'!L27)</f>
        <v>0</v>
      </c>
      <c r="N81" s="432">
        <f>IF(N80="","",'2 利用関係(2)'!M27)</f>
        <v>0</v>
      </c>
      <c r="O81" s="551">
        <f>IF(O80="","",'2 利用関係(2)'!N27)</f>
        <v>0</v>
      </c>
      <c r="P81" s="451">
        <f>SUM(D81:O81)</f>
        <v>0</v>
      </c>
    </row>
    <row r="82" spans="1:16" s="302" customFormat="1" ht="14.25">
      <c r="A82" s="156"/>
      <c r="B82" s="500"/>
      <c r="C82" s="509" t="s">
        <v>38</v>
      </c>
      <c r="D82" s="599" t="e">
        <f>IF(D80="","",D80/D81)</f>
        <v>#DIV/0!</v>
      </c>
      <c r="E82" s="378" t="e">
        <f>IF(E80="","",E80/E81)</f>
        <v>#DIV/0!</v>
      </c>
      <c r="F82" s="378" t="e">
        <f aca="true" t="shared" si="50" ref="F82:O82">IF(F80="","",F80/F81)</f>
        <v>#DIV/0!</v>
      </c>
      <c r="G82" s="378" t="e">
        <f t="shared" si="50"/>
        <v>#DIV/0!</v>
      </c>
      <c r="H82" s="378" t="e">
        <f t="shared" si="50"/>
        <v>#DIV/0!</v>
      </c>
      <c r="I82" s="378" t="e">
        <f t="shared" si="50"/>
        <v>#DIV/0!</v>
      </c>
      <c r="J82" s="378" t="e">
        <f t="shared" si="50"/>
        <v>#DIV/0!</v>
      </c>
      <c r="K82" s="378" t="e">
        <f t="shared" si="50"/>
        <v>#DIV/0!</v>
      </c>
      <c r="L82" s="378" t="e">
        <f t="shared" si="50"/>
        <v>#DIV/0!</v>
      </c>
      <c r="M82" s="378" t="e">
        <f t="shared" si="50"/>
        <v>#DIV/0!</v>
      </c>
      <c r="N82" s="378" t="e">
        <f t="shared" si="50"/>
        <v>#DIV/0!</v>
      </c>
      <c r="O82" s="410" t="e">
        <f t="shared" si="50"/>
        <v>#DIV/0!</v>
      </c>
      <c r="P82" s="503">
        <v>0</v>
      </c>
    </row>
    <row r="83" spans="1:16" ht="14.25">
      <c r="A83" s="24" t="s">
        <v>30</v>
      </c>
      <c r="B83" s="504"/>
      <c r="C83" s="505" t="s">
        <v>36</v>
      </c>
      <c r="D83" s="608">
        <f>IF(D71="","",D71-D77)</f>
        <v>133</v>
      </c>
      <c r="E83" s="609">
        <f>IF(E71="","",E71-E77)</f>
        <v>74</v>
      </c>
      <c r="F83" s="609">
        <f aca="true" t="shared" si="51" ref="F83:O83">IF(F71="","",F71-F77)</f>
        <v>10</v>
      </c>
      <c r="G83" s="609">
        <f t="shared" si="51"/>
        <v>40</v>
      </c>
      <c r="H83" s="609">
        <f t="shared" si="51"/>
        <v>34</v>
      </c>
      <c r="I83" s="609">
        <f t="shared" si="51"/>
        <v>59</v>
      </c>
      <c r="J83" s="609">
        <f t="shared" si="51"/>
        <v>17</v>
      </c>
      <c r="K83" s="609">
        <f t="shared" si="51"/>
        <v>96</v>
      </c>
      <c r="L83" s="609">
        <f t="shared" si="51"/>
        <v>7</v>
      </c>
      <c r="M83" s="609">
        <f t="shared" si="51"/>
        <v>107</v>
      </c>
      <c r="N83" s="609">
        <f t="shared" si="51"/>
        <v>16</v>
      </c>
      <c r="O83" s="610">
        <f t="shared" si="51"/>
        <v>48</v>
      </c>
      <c r="P83" s="429">
        <f>SUM(D83:O83)</f>
        <v>641</v>
      </c>
    </row>
    <row r="84" spans="1:16" ht="14.25">
      <c r="A84" s="24"/>
      <c r="B84" s="491" t="s">
        <v>19</v>
      </c>
      <c r="C84" s="496" t="s">
        <v>37</v>
      </c>
      <c r="D84" s="573">
        <f>IF(D72="","",D72-D78)</f>
        <v>129</v>
      </c>
      <c r="E84" s="462">
        <f>IF(E72="","",E72-E78)</f>
        <v>9</v>
      </c>
      <c r="F84" s="462">
        <f aca="true" t="shared" si="52" ref="F84:O84">IF(F72="","",F72-F78)</f>
        <v>92</v>
      </c>
      <c r="G84" s="462">
        <f t="shared" si="52"/>
        <v>11</v>
      </c>
      <c r="H84" s="462">
        <f t="shared" si="52"/>
        <v>8</v>
      </c>
      <c r="I84" s="462">
        <f t="shared" si="52"/>
        <v>7</v>
      </c>
      <c r="J84" s="462">
        <f t="shared" si="52"/>
        <v>2</v>
      </c>
      <c r="K84" s="462">
        <f t="shared" si="52"/>
        <v>172</v>
      </c>
      <c r="L84" s="462">
        <f t="shared" si="52"/>
        <v>10</v>
      </c>
      <c r="M84" s="462">
        <f t="shared" si="52"/>
        <v>344</v>
      </c>
      <c r="N84" s="462">
        <f t="shared" si="52"/>
        <v>20</v>
      </c>
      <c r="O84" s="480">
        <f t="shared" si="52"/>
        <v>19</v>
      </c>
      <c r="P84" s="429">
        <f>SUM(D84:O84)</f>
        <v>823</v>
      </c>
    </row>
    <row r="85" spans="1:16" s="302" customFormat="1" ht="14.25">
      <c r="A85" s="154"/>
      <c r="B85" s="523"/>
      <c r="C85" s="467" t="s">
        <v>38</v>
      </c>
      <c r="D85" s="599">
        <f>IF(D83="","",D83/D84)</f>
        <v>1.0310077519379846</v>
      </c>
      <c r="E85" s="378">
        <f>IF(E83="","",E83/E84)</f>
        <v>8.222222222222221</v>
      </c>
      <c r="F85" s="378">
        <f aca="true" t="shared" si="53" ref="F85:O85">IF(F83="","",F83/F84)</f>
        <v>0.10869565217391304</v>
      </c>
      <c r="G85" s="378">
        <f t="shared" si="53"/>
        <v>3.6363636363636362</v>
      </c>
      <c r="H85" s="378">
        <f t="shared" si="53"/>
        <v>4.25</v>
      </c>
      <c r="I85" s="378">
        <f t="shared" si="53"/>
        <v>8.428571428571429</v>
      </c>
      <c r="J85" s="378">
        <f t="shared" si="53"/>
        <v>8.5</v>
      </c>
      <c r="K85" s="378">
        <f t="shared" si="53"/>
        <v>0.5581395348837209</v>
      </c>
      <c r="L85" s="378">
        <f t="shared" si="53"/>
        <v>0.7</v>
      </c>
      <c r="M85" s="378">
        <f t="shared" si="53"/>
        <v>0.311046511627907</v>
      </c>
      <c r="N85" s="378">
        <f t="shared" si="53"/>
        <v>0.8</v>
      </c>
      <c r="O85" s="410">
        <f t="shared" si="53"/>
        <v>2.526315789473684</v>
      </c>
      <c r="P85" s="335">
        <f>P83/P84</f>
        <v>0.778857837181045</v>
      </c>
    </row>
    <row r="86" spans="1:16" ht="14.25">
      <c r="A86" s="24"/>
      <c r="B86" s="491"/>
      <c r="C86" s="505" t="s">
        <v>36</v>
      </c>
      <c r="D86" s="611">
        <f>IF(D74="","",D74-D80)</f>
        <v>106</v>
      </c>
      <c r="E86" s="612">
        <f>IF(E74="","",E74-E80)</f>
        <v>74</v>
      </c>
      <c r="F86" s="612">
        <f aca="true" t="shared" si="54" ref="F86:O86">IF(F74="","",F74-F80)</f>
        <v>0</v>
      </c>
      <c r="G86" s="612">
        <f t="shared" si="54"/>
        <v>0</v>
      </c>
      <c r="H86" s="612">
        <f t="shared" si="54"/>
        <v>18</v>
      </c>
      <c r="I86" s="612">
        <f t="shared" si="54"/>
        <v>53</v>
      </c>
      <c r="J86" s="612">
        <f t="shared" si="54"/>
        <v>0</v>
      </c>
      <c r="K86" s="612">
        <f t="shared" si="54"/>
        <v>82</v>
      </c>
      <c r="L86" s="612">
        <f t="shared" si="54"/>
        <v>0</v>
      </c>
      <c r="M86" s="612">
        <f t="shared" si="54"/>
        <v>83</v>
      </c>
      <c r="N86" s="612">
        <f t="shared" si="54"/>
        <v>0</v>
      </c>
      <c r="O86" s="613">
        <f t="shared" si="54"/>
        <v>39</v>
      </c>
      <c r="P86" s="474">
        <f>SUM(D86:O86)</f>
        <v>455</v>
      </c>
    </row>
    <row r="87" spans="1:16" ht="14.25">
      <c r="A87" s="24"/>
      <c r="B87" s="491" t="s">
        <v>39</v>
      </c>
      <c r="C87" s="496" t="s">
        <v>37</v>
      </c>
      <c r="D87" s="573">
        <f>IF(D75="","",D75-D81)</f>
        <v>120</v>
      </c>
      <c r="E87" s="462">
        <f>IF(E75="","",E75-E81)</f>
        <v>0</v>
      </c>
      <c r="F87" s="462">
        <f aca="true" t="shared" si="55" ref="F87:O87">IF(F75="","",F75-F81)</f>
        <v>77</v>
      </c>
      <c r="G87" s="462">
        <f t="shared" si="55"/>
        <v>0</v>
      </c>
      <c r="H87" s="462">
        <f t="shared" si="55"/>
        <v>0</v>
      </c>
      <c r="I87" s="462">
        <f t="shared" si="55"/>
        <v>0</v>
      </c>
      <c r="J87" s="462">
        <f t="shared" si="55"/>
        <v>0</v>
      </c>
      <c r="K87" s="462">
        <f t="shared" si="55"/>
        <v>169</v>
      </c>
      <c r="L87" s="462">
        <f t="shared" si="55"/>
        <v>0</v>
      </c>
      <c r="M87" s="462">
        <f t="shared" si="55"/>
        <v>303</v>
      </c>
      <c r="N87" s="462">
        <f t="shared" si="55"/>
        <v>0</v>
      </c>
      <c r="O87" s="480">
        <f t="shared" si="55"/>
        <v>0</v>
      </c>
      <c r="P87" s="481">
        <f>SUM(D87:O87)</f>
        <v>669</v>
      </c>
    </row>
    <row r="88" spans="1:16" s="302" customFormat="1" ht="15" thickBot="1">
      <c r="A88" s="157"/>
      <c r="B88" s="532"/>
      <c r="C88" s="533" t="s">
        <v>38</v>
      </c>
      <c r="D88" s="574">
        <f>IF(D83="","",D86/D87)</f>
        <v>0.8833333333333333</v>
      </c>
      <c r="E88" s="440" t="e">
        <f>IF(E83="","",E86/E87)</f>
        <v>#DIV/0!</v>
      </c>
      <c r="F88" s="440">
        <f aca="true" t="shared" si="56" ref="F88:O88">IF(F83="","",F86/F87)</f>
        <v>0</v>
      </c>
      <c r="G88" s="440" t="e">
        <f t="shared" si="56"/>
        <v>#DIV/0!</v>
      </c>
      <c r="H88" s="440" t="e">
        <f t="shared" si="56"/>
        <v>#DIV/0!</v>
      </c>
      <c r="I88" s="440" t="e">
        <f t="shared" si="56"/>
        <v>#DIV/0!</v>
      </c>
      <c r="J88" s="440" t="e">
        <f t="shared" si="56"/>
        <v>#DIV/0!</v>
      </c>
      <c r="K88" s="440">
        <f t="shared" si="56"/>
        <v>0.48520710059171596</v>
      </c>
      <c r="L88" s="440" t="e">
        <f t="shared" si="56"/>
        <v>#DIV/0!</v>
      </c>
      <c r="M88" s="440">
        <f t="shared" si="56"/>
        <v>0.2739273927392739</v>
      </c>
      <c r="N88" s="440" t="e">
        <f t="shared" si="56"/>
        <v>#DIV/0!</v>
      </c>
      <c r="O88" s="441" t="e">
        <f t="shared" si="56"/>
        <v>#DIV/0!</v>
      </c>
      <c r="P88" s="535">
        <f>P86/P87</f>
        <v>0.680119581464873</v>
      </c>
    </row>
    <row r="89" spans="1:16" ht="15" thickTop="1">
      <c r="A89" s="22"/>
      <c r="B89" s="458"/>
      <c r="C89" s="536" t="s">
        <v>36</v>
      </c>
      <c r="D89" s="614">
        <f>IF(D44="","",D44+D53+D62+D71)</f>
        <v>1959</v>
      </c>
      <c r="E89" s="363">
        <f>IF(E44="","",E44+E53+E62+E71)</f>
        <v>1717</v>
      </c>
      <c r="F89" s="363">
        <f aca="true" t="shared" si="57" ref="F89:O89">IF(F44="","",F44+F53+F62+F71)</f>
        <v>1810</v>
      </c>
      <c r="G89" s="363">
        <f t="shared" si="57"/>
        <v>1793</v>
      </c>
      <c r="H89" s="363">
        <f t="shared" si="57"/>
        <v>1738</v>
      </c>
      <c r="I89" s="363">
        <f t="shared" si="57"/>
        <v>2153</v>
      </c>
      <c r="J89" s="363">
        <f t="shared" si="57"/>
        <v>2538</v>
      </c>
      <c r="K89" s="363">
        <f t="shared" si="57"/>
        <v>2053</v>
      </c>
      <c r="L89" s="363">
        <f t="shared" si="57"/>
        <v>1715</v>
      </c>
      <c r="M89" s="363">
        <f t="shared" si="57"/>
        <v>1487</v>
      </c>
      <c r="N89" s="363">
        <f t="shared" si="57"/>
        <v>1584</v>
      </c>
      <c r="O89" s="365">
        <f t="shared" si="57"/>
        <v>1683</v>
      </c>
      <c r="P89" s="486">
        <f>SUM(D89:O89)</f>
        <v>22230</v>
      </c>
    </row>
    <row r="90" spans="1:16" ht="14.25">
      <c r="A90" s="22"/>
      <c r="B90" s="458" t="s">
        <v>21</v>
      </c>
      <c r="C90" s="459" t="s">
        <v>37</v>
      </c>
      <c r="D90" s="615">
        <f>IF(D45="","",D45+D54+D63+D72)</f>
        <v>1231</v>
      </c>
      <c r="E90" s="393">
        <f>IF(E45="","",E45+E54+E63+E72)</f>
        <v>1523</v>
      </c>
      <c r="F90" s="393">
        <f aca="true" t="shared" si="58" ref="F90:O90">IF(F45="","",F45+F54+F63+F72)</f>
        <v>1654</v>
      </c>
      <c r="G90" s="393">
        <f t="shared" si="58"/>
        <v>2291</v>
      </c>
      <c r="H90" s="393">
        <f t="shared" si="58"/>
        <v>1870</v>
      </c>
      <c r="I90" s="393">
        <f t="shared" si="58"/>
        <v>1234</v>
      </c>
      <c r="J90" s="393">
        <f t="shared" si="58"/>
        <v>1569</v>
      </c>
      <c r="K90" s="393">
        <f t="shared" si="58"/>
        <v>1829</v>
      </c>
      <c r="L90" s="393">
        <f t="shared" si="58"/>
        <v>1725</v>
      </c>
      <c r="M90" s="393">
        <f t="shared" si="58"/>
        <v>1765</v>
      </c>
      <c r="N90" s="393">
        <f t="shared" si="58"/>
        <v>1686</v>
      </c>
      <c r="O90" s="395">
        <f t="shared" si="58"/>
        <v>1555</v>
      </c>
      <c r="P90" s="481">
        <f>SUM(D90:O90)</f>
        <v>19932</v>
      </c>
    </row>
    <row r="91" spans="1:16" s="302" customFormat="1" ht="14.25">
      <c r="A91" s="154" t="s">
        <v>32</v>
      </c>
      <c r="B91" s="466"/>
      <c r="C91" s="467" t="s">
        <v>38</v>
      </c>
      <c r="D91" s="620">
        <f>IF(D89="","",D89/D90)</f>
        <v>1.5913891145410235</v>
      </c>
      <c r="E91" s="621">
        <f>IF(E89="","",E89/E90)</f>
        <v>1.1273801707156927</v>
      </c>
      <c r="F91" s="621">
        <f aca="true" t="shared" si="59" ref="F91:O91">IF(F89="","",F89/F90)</f>
        <v>1.094316807738815</v>
      </c>
      <c r="G91" s="621">
        <f t="shared" si="59"/>
        <v>0.7826276735050196</v>
      </c>
      <c r="H91" s="621">
        <f t="shared" si="59"/>
        <v>0.9294117647058824</v>
      </c>
      <c r="I91" s="621">
        <f t="shared" si="59"/>
        <v>1.7447325769854134</v>
      </c>
      <c r="J91" s="621">
        <f t="shared" si="59"/>
        <v>1.6175908221797324</v>
      </c>
      <c r="K91" s="621">
        <f t="shared" si="59"/>
        <v>1.1224712957900491</v>
      </c>
      <c r="L91" s="621">
        <f t="shared" si="59"/>
        <v>0.9942028985507246</v>
      </c>
      <c r="M91" s="621">
        <f t="shared" si="59"/>
        <v>0.8424929178470255</v>
      </c>
      <c r="N91" s="621">
        <f t="shared" si="59"/>
        <v>0.9395017793594306</v>
      </c>
      <c r="O91" s="622">
        <f t="shared" si="59"/>
        <v>1.0823151125401929</v>
      </c>
      <c r="P91" s="335">
        <f>P89/P90</f>
        <v>1.1152919927754366</v>
      </c>
    </row>
    <row r="92" spans="1:16" ht="14.25">
      <c r="A92" s="22"/>
      <c r="B92" s="471"/>
      <c r="C92" s="472" t="s">
        <v>36</v>
      </c>
      <c r="D92" s="546">
        <f>IF(D47="","",D47+D56+D65+D77)</f>
        <v>1276</v>
      </c>
      <c r="E92" s="374">
        <f>IF(E47="","",E47+E56+E65+E77)</f>
        <v>1229</v>
      </c>
      <c r="F92" s="374">
        <f aca="true" t="shared" si="60" ref="F92:O92">IF(F47="","",F47+F56+F65+F77)</f>
        <v>1240</v>
      </c>
      <c r="G92" s="374">
        <f t="shared" si="60"/>
        <v>1196</v>
      </c>
      <c r="H92" s="374">
        <f t="shared" si="60"/>
        <v>1327</v>
      </c>
      <c r="I92" s="374">
        <f t="shared" si="60"/>
        <v>1591</v>
      </c>
      <c r="J92" s="374">
        <f t="shared" si="60"/>
        <v>1784</v>
      </c>
      <c r="K92" s="374">
        <f t="shared" si="60"/>
        <v>1378</v>
      </c>
      <c r="L92" s="374">
        <f t="shared" si="60"/>
        <v>1361</v>
      </c>
      <c r="M92" s="374">
        <f t="shared" si="60"/>
        <v>1063</v>
      </c>
      <c r="N92" s="374">
        <f t="shared" si="60"/>
        <v>1131</v>
      </c>
      <c r="O92" s="435">
        <f t="shared" si="60"/>
        <v>1351</v>
      </c>
      <c r="P92" s="474">
        <f>SUM(D92:O92)</f>
        <v>15927</v>
      </c>
    </row>
    <row r="93" spans="1:16" ht="14.25">
      <c r="A93" s="22"/>
      <c r="B93" s="458" t="s">
        <v>23</v>
      </c>
      <c r="C93" s="459" t="s">
        <v>37</v>
      </c>
      <c r="D93" s="565">
        <f>IF(D48="","",D48+D57+D66+D78)</f>
        <v>857</v>
      </c>
      <c r="E93" s="462">
        <f>IF(E48="","",E48+E57+E66+E78)</f>
        <v>1147</v>
      </c>
      <c r="F93" s="462">
        <f aca="true" t="shared" si="61" ref="F93:O93">IF(F48="","",F48+F57+F66+F78)</f>
        <v>1168</v>
      </c>
      <c r="G93" s="462">
        <f t="shared" si="61"/>
        <v>1677</v>
      </c>
      <c r="H93" s="462">
        <f t="shared" si="61"/>
        <v>1425</v>
      </c>
      <c r="I93" s="462">
        <f t="shared" si="61"/>
        <v>950</v>
      </c>
      <c r="J93" s="462">
        <f t="shared" si="61"/>
        <v>1196</v>
      </c>
      <c r="K93" s="462">
        <f t="shared" si="61"/>
        <v>1248</v>
      </c>
      <c r="L93" s="462">
        <f t="shared" si="61"/>
        <v>1205</v>
      </c>
      <c r="M93" s="462">
        <f t="shared" si="61"/>
        <v>954</v>
      </c>
      <c r="N93" s="462">
        <f t="shared" si="61"/>
        <v>1320</v>
      </c>
      <c r="O93" s="480">
        <f t="shared" si="61"/>
        <v>1197</v>
      </c>
      <c r="P93" s="481">
        <f>SUM(D93:O93)</f>
        <v>14344</v>
      </c>
    </row>
    <row r="94" spans="1:16" s="302" customFormat="1" ht="14.25">
      <c r="A94" s="154"/>
      <c r="B94" s="466"/>
      <c r="C94" s="467" t="s">
        <v>38</v>
      </c>
      <c r="D94" s="581">
        <f>IF(D92="","",D92/D93)</f>
        <v>1.4889148191365227</v>
      </c>
      <c r="E94" s="416">
        <f>IF(E92="","",E92/E93)</f>
        <v>1.0714908456843941</v>
      </c>
      <c r="F94" s="416">
        <f aca="true" t="shared" si="62" ref="F94:O94">IF(F92="","",F92/F93)</f>
        <v>1.0616438356164384</v>
      </c>
      <c r="G94" s="416">
        <f t="shared" si="62"/>
        <v>0.7131782945736435</v>
      </c>
      <c r="H94" s="416">
        <f t="shared" si="62"/>
        <v>0.9312280701754386</v>
      </c>
      <c r="I94" s="416">
        <f t="shared" si="62"/>
        <v>1.674736842105263</v>
      </c>
      <c r="J94" s="416">
        <f t="shared" si="62"/>
        <v>1.491638795986622</v>
      </c>
      <c r="K94" s="416">
        <f t="shared" si="62"/>
        <v>1.1041666666666667</v>
      </c>
      <c r="L94" s="416">
        <f t="shared" si="62"/>
        <v>1.129460580912863</v>
      </c>
      <c r="M94" s="416">
        <f t="shared" si="62"/>
        <v>1.1142557651991614</v>
      </c>
      <c r="N94" s="416">
        <f t="shared" si="62"/>
        <v>0.8568181818181818</v>
      </c>
      <c r="O94" s="427">
        <f t="shared" si="62"/>
        <v>1.128654970760234</v>
      </c>
      <c r="P94" s="335">
        <f>P92/P93</f>
        <v>1.1103597322922476</v>
      </c>
    </row>
    <row r="95" spans="1:16" ht="14.25">
      <c r="A95" s="24" t="s">
        <v>14</v>
      </c>
      <c r="B95" s="504"/>
      <c r="C95" s="505" t="s">
        <v>36</v>
      </c>
      <c r="D95" s="604">
        <f>IF(D50="","",D50+D59+D68+D83)</f>
        <v>683</v>
      </c>
      <c r="E95" s="605">
        <f>IF(E50="","",E50+E59+E68+E83)</f>
        <v>488</v>
      </c>
      <c r="F95" s="605">
        <f aca="true" t="shared" si="63" ref="F95:O95">IF(F50="","",F50+F59+F68+F83)</f>
        <v>570</v>
      </c>
      <c r="G95" s="605">
        <f t="shared" si="63"/>
        <v>597</v>
      </c>
      <c r="H95" s="605">
        <f t="shared" si="63"/>
        <v>411</v>
      </c>
      <c r="I95" s="605">
        <f t="shared" si="63"/>
        <v>562</v>
      </c>
      <c r="J95" s="605">
        <f t="shared" si="63"/>
        <v>754</v>
      </c>
      <c r="K95" s="605">
        <f t="shared" si="63"/>
        <v>675</v>
      </c>
      <c r="L95" s="605">
        <f t="shared" si="63"/>
        <v>354</v>
      </c>
      <c r="M95" s="605">
        <f t="shared" si="63"/>
        <v>424</v>
      </c>
      <c r="N95" s="605">
        <f t="shared" si="63"/>
        <v>453</v>
      </c>
      <c r="O95" s="606">
        <f t="shared" si="63"/>
        <v>332</v>
      </c>
      <c r="P95" s="474">
        <f>SUM(D95:O95)</f>
        <v>6303</v>
      </c>
    </row>
    <row r="96" spans="1:16" ht="14.25">
      <c r="A96" s="24"/>
      <c r="B96" s="491" t="s">
        <v>19</v>
      </c>
      <c r="C96" s="496" t="s">
        <v>37</v>
      </c>
      <c r="D96" s="616">
        <f>IF(D90="","",D90-D93)</f>
        <v>374</v>
      </c>
      <c r="E96" s="617">
        <f>IF(E90="","",E90-E93)</f>
        <v>376</v>
      </c>
      <c r="F96" s="617">
        <f aca="true" t="shared" si="64" ref="F96:O96">IF(F90="","",F90-F93)</f>
        <v>486</v>
      </c>
      <c r="G96" s="617">
        <f t="shared" si="64"/>
        <v>614</v>
      </c>
      <c r="H96" s="617">
        <f t="shared" si="64"/>
        <v>445</v>
      </c>
      <c r="I96" s="617">
        <f t="shared" si="64"/>
        <v>284</v>
      </c>
      <c r="J96" s="617">
        <f t="shared" si="64"/>
        <v>373</v>
      </c>
      <c r="K96" s="617">
        <f t="shared" si="64"/>
        <v>581</v>
      </c>
      <c r="L96" s="617">
        <f t="shared" si="64"/>
        <v>520</v>
      </c>
      <c r="M96" s="617">
        <f t="shared" si="64"/>
        <v>811</v>
      </c>
      <c r="N96" s="617">
        <f t="shared" si="64"/>
        <v>366</v>
      </c>
      <c r="O96" s="618">
        <f t="shared" si="64"/>
        <v>358</v>
      </c>
      <c r="P96" s="481">
        <f>SUM(D96:O96)</f>
        <v>5588</v>
      </c>
    </row>
    <row r="97" spans="1:16" s="302" customFormat="1" ht="15" thickBot="1">
      <c r="A97" s="158"/>
      <c r="B97" s="541"/>
      <c r="C97" s="542" t="s">
        <v>38</v>
      </c>
      <c r="D97" s="619">
        <f>IF(D95="","",D95/D96)</f>
        <v>1.8262032085561497</v>
      </c>
      <c r="E97" s="453">
        <f>IF(E95="","",E95/E96)</f>
        <v>1.297872340425532</v>
      </c>
      <c r="F97" s="453">
        <f aca="true" t="shared" si="65" ref="F97:O97">IF(F95="","",F95/F96)</f>
        <v>1.1728395061728396</v>
      </c>
      <c r="G97" s="453">
        <f t="shared" si="65"/>
        <v>0.9723127035830619</v>
      </c>
      <c r="H97" s="453">
        <f t="shared" si="65"/>
        <v>0.9235955056179775</v>
      </c>
      <c r="I97" s="453">
        <f t="shared" si="65"/>
        <v>1.9788732394366197</v>
      </c>
      <c r="J97" s="453">
        <f t="shared" si="65"/>
        <v>2.0214477211796247</v>
      </c>
      <c r="K97" s="453">
        <f t="shared" si="65"/>
        <v>1.161790017211704</v>
      </c>
      <c r="L97" s="453">
        <f t="shared" si="65"/>
        <v>0.6807692307692308</v>
      </c>
      <c r="M97" s="453">
        <f t="shared" si="65"/>
        <v>0.5228113440197287</v>
      </c>
      <c r="N97" s="453">
        <f t="shared" si="65"/>
        <v>1.2377049180327868</v>
      </c>
      <c r="O97" s="454">
        <f t="shared" si="65"/>
        <v>0.9273743016759777</v>
      </c>
      <c r="P97" s="342">
        <f>P95/P96</f>
        <v>1.1279527559055118</v>
      </c>
    </row>
    <row r="98" spans="1:16" ht="15" thickTop="1">
      <c r="A98" s="12"/>
      <c r="B98" s="359"/>
      <c r="C98" s="359"/>
      <c r="D98" s="359"/>
      <c r="E98" s="359"/>
      <c r="F98" s="359"/>
      <c r="G98" s="359"/>
      <c r="H98" s="359"/>
      <c r="I98" s="359"/>
      <c r="J98" s="359"/>
      <c r="K98" s="359"/>
      <c r="L98" s="359"/>
      <c r="M98" s="359"/>
      <c r="N98" s="359"/>
      <c r="O98" s="359" t="s">
        <v>33</v>
      </c>
      <c r="P98" s="359"/>
    </row>
    <row r="99" spans="1:16" ht="14.25">
      <c r="A99" s="12"/>
      <c r="B99" s="359"/>
      <c r="C99" s="359"/>
      <c r="D99" s="359"/>
      <c r="E99" s="359"/>
      <c r="F99" s="359"/>
      <c r="G99" s="359"/>
      <c r="H99" s="359"/>
      <c r="I99" s="359"/>
      <c r="J99" s="686" t="s">
        <v>202</v>
      </c>
      <c r="K99" s="359"/>
      <c r="L99" s="359"/>
      <c r="M99" s="359"/>
      <c r="N99" s="359"/>
      <c r="O99" s="359"/>
      <c r="P99" s="359"/>
    </row>
    <row r="101" ht="13.5"/>
    <row r="102" ht="13.5"/>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ignoredErrors>
    <ignoredError sqref="O20:O21" formula="1"/>
  </ignoredErrors>
  <drawing r:id="rId1"/>
</worksheet>
</file>

<file path=xl/worksheets/sheet4.xml><?xml version="1.0" encoding="utf-8"?>
<worksheet xmlns="http://schemas.openxmlformats.org/spreadsheetml/2006/main" xmlns:r="http://schemas.openxmlformats.org/officeDocument/2006/relationships">
  <sheetPr codeName="Sheet3"/>
  <dimension ref="A1:P99"/>
  <sheetViews>
    <sheetView view="pageBreakPreview" zoomScale="75" zoomScaleNormal="65" zoomScaleSheetLayoutView="75" zoomScalePageLayoutView="0" workbookViewId="0" topLeftCell="A1">
      <selection activeCell="A1" sqref="A1"/>
    </sheetView>
  </sheetViews>
  <sheetFormatPr defaultColWidth="9.00390625" defaultRowHeight="13.5"/>
  <cols>
    <col min="1" max="1" width="4.375" style="184" bestFit="1" customWidth="1"/>
    <col min="2" max="2" width="9.875" style="184" bestFit="1" customWidth="1"/>
    <col min="3" max="15" width="12.25390625" style="184" customWidth="1"/>
    <col min="16" max="16384" width="9.00390625" style="184" customWidth="1"/>
  </cols>
  <sheetData>
    <row r="1" spans="1:16" ht="17.25">
      <c r="A1" s="12"/>
      <c r="B1" s="359"/>
      <c r="C1" s="359"/>
      <c r="D1" s="359"/>
      <c r="E1" s="359"/>
      <c r="F1" s="359"/>
      <c r="G1" s="13" t="s">
        <v>20</v>
      </c>
      <c r="H1" s="13"/>
      <c r="I1" s="13"/>
      <c r="J1" s="359"/>
      <c r="K1" s="686" t="s">
        <v>201</v>
      </c>
      <c r="L1" s="359"/>
      <c r="M1" s="359"/>
      <c r="N1" s="359"/>
      <c r="O1" s="359"/>
      <c r="P1" s="359"/>
    </row>
    <row r="2" spans="1:16" ht="13.5">
      <c r="A2" s="359"/>
      <c r="B2" s="359"/>
      <c r="C2" s="359"/>
      <c r="D2" s="359"/>
      <c r="E2" s="359"/>
      <c r="F2" s="359"/>
      <c r="G2" s="359"/>
      <c r="H2" s="359"/>
      <c r="I2" s="359"/>
      <c r="J2" s="359"/>
      <c r="K2" s="359"/>
      <c r="L2" s="359"/>
      <c r="M2" s="359"/>
      <c r="N2" s="359"/>
      <c r="O2" s="359"/>
      <c r="P2" s="359"/>
    </row>
    <row r="3" spans="1:16" ht="15" thickBot="1">
      <c r="A3" s="12"/>
      <c r="B3" s="359"/>
      <c r="C3" s="359"/>
      <c r="D3" s="359"/>
      <c r="E3" s="359"/>
      <c r="F3" s="359"/>
      <c r="G3" s="359"/>
      <c r="H3" s="359"/>
      <c r="I3" s="359"/>
      <c r="J3" s="359"/>
      <c r="K3" s="359"/>
      <c r="L3" s="359"/>
      <c r="M3" s="359"/>
      <c r="N3" s="359"/>
      <c r="O3" s="359"/>
      <c r="P3" s="359"/>
    </row>
    <row r="4" spans="1:16" ht="18.75" thickBot="1" thickTop="1">
      <c r="A4" s="14"/>
      <c r="B4" s="15"/>
      <c r="C4" s="16" t="s">
        <v>2</v>
      </c>
      <c r="D4" s="17" t="s">
        <v>3</v>
      </c>
      <c r="E4" s="17" t="s">
        <v>4</v>
      </c>
      <c r="F4" s="17" t="s">
        <v>5</v>
      </c>
      <c r="G4" s="17" t="s">
        <v>6</v>
      </c>
      <c r="H4" s="17" t="s">
        <v>7</v>
      </c>
      <c r="I4" s="17" t="s">
        <v>8</v>
      </c>
      <c r="J4" s="17" t="s">
        <v>9</v>
      </c>
      <c r="K4" s="17" t="s">
        <v>10</v>
      </c>
      <c r="L4" s="17" t="s">
        <v>11</v>
      </c>
      <c r="M4" s="17" t="s">
        <v>12</v>
      </c>
      <c r="N4" s="18" t="s">
        <v>13</v>
      </c>
      <c r="O4" s="19" t="s">
        <v>14</v>
      </c>
      <c r="P4" s="359"/>
    </row>
    <row r="5" spans="1:16" ht="15" thickTop="1">
      <c r="A5" s="20"/>
      <c r="B5" s="360" t="s">
        <v>21</v>
      </c>
      <c r="C5" s="361">
        <v>702</v>
      </c>
      <c r="D5" s="362">
        <v>862</v>
      </c>
      <c r="E5" s="362">
        <v>858</v>
      </c>
      <c r="F5" s="364">
        <v>1232</v>
      </c>
      <c r="G5" s="364">
        <v>1160</v>
      </c>
      <c r="H5" s="364">
        <v>866</v>
      </c>
      <c r="I5" s="364">
        <v>993</v>
      </c>
      <c r="J5" s="364">
        <v>935</v>
      </c>
      <c r="K5" s="364">
        <v>872</v>
      </c>
      <c r="L5" s="364">
        <v>843</v>
      </c>
      <c r="M5" s="364">
        <v>1028</v>
      </c>
      <c r="N5" s="630">
        <v>891</v>
      </c>
      <c r="O5" s="366">
        <v>11242</v>
      </c>
      <c r="P5" s="359"/>
    </row>
    <row r="6" spans="1:16" s="302" customFormat="1" ht="14.25">
      <c r="A6" s="154" t="s">
        <v>22</v>
      </c>
      <c r="B6" s="328" t="s">
        <v>17</v>
      </c>
      <c r="C6" s="367">
        <v>0.57</v>
      </c>
      <c r="D6" s="368">
        <v>0.566</v>
      </c>
      <c r="E6" s="368">
        <v>0.519</v>
      </c>
      <c r="F6" s="368">
        <v>0.538</v>
      </c>
      <c r="G6" s="368">
        <v>0.62</v>
      </c>
      <c r="H6" s="368">
        <v>0.702</v>
      </c>
      <c r="I6" s="368">
        <v>0.633</v>
      </c>
      <c r="J6" s="368">
        <v>0.511</v>
      </c>
      <c r="K6" s="369">
        <v>0.506</v>
      </c>
      <c r="L6" s="369">
        <v>0.478</v>
      </c>
      <c r="M6" s="369">
        <v>0.61</v>
      </c>
      <c r="N6" s="369">
        <v>0.573</v>
      </c>
      <c r="O6" s="370">
        <v>0.564</v>
      </c>
      <c r="P6" s="371"/>
    </row>
    <row r="7" spans="1:16" ht="14.25">
      <c r="A7" s="22"/>
      <c r="B7" s="372" t="s">
        <v>23</v>
      </c>
      <c r="C7" s="373">
        <v>620</v>
      </c>
      <c r="D7" s="374">
        <v>742</v>
      </c>
      <c r="E7" s="374">
        <v>728</v>
      </c>
      <c r="F7" s="375">
        <v>1033</v>
      </c>
      <c r="G7" s="375">
        <v>996</v>
      </c>
      <c r="H7" s="375">
        <v>738</v>
      </c>
      <c r="I7" s="375">
        <v>862</v>
      </c>
      <c r="J7" s="375">
        <v>808</v>
      </c>
      <c r="K7" s="375">
        <v>758</v>
      </c>
      <c r="L7" s="375">
        <v>700</v>
      </c>
      <c r="M7" s="375">
        <v>914</v>
      </c>
      <c r="N7" s="631">
        <v>781</v>
      </c>
      <c r="O7" s="376">
        <v>9680</v>
      </c>
      <c r="P7" s="359"/>
    </row>
    <row r="8" spans="1:16" s="302" customFormat="1" ht="14.25">
      <c r="A8" s="154"/>
      <c r="B8" s="334" t="s">
        <v>17</v>
      </c>
      <c r="C8" s="377">
        <v>0.883</v>
      </c>
      <c r="D8" s="378">
        <v>0.861</v>
      </c>
      <c r="E8" s="378">
        <v>0.848</v>
      </c>
      <c r="F8" s="378">
        <v>0.838</v>
      </c>
      <c r="G8" s="378">
        <v>0.859</v>
      </c>
      <c r="H8" s="378">
        <v>0.852</v>
      </c>
      <c r="I8" s="378">
        <v>0.868</v>
      </c>
      <c r="J8" s="378">
        <v>0.864</v>
      </c>
      <c r="K8" s="379">
        <v>0.869</v>
      </c>
      <c r="L8" s="379">
        <v>0.83</v>
      </c>
      <c r="M8" s="379">
        <v>0.889</v>
      </c>
      <c r="N8" s="379">
        <v>0.877</v>
      </c>
      <c r="O8" s="380">
        <v>0.861</v>
      </c>
      <c r="P8" s="371"/>
    </row>
    <row r="9" spans="1:16" ht="14.25">
      <c r="A9" s="22" t="s">
        <v>24</v>
      </c>
      <c r="B9" s="381" t="s">
        <v>19</v>
      </c>
      <c r="C9" s="382">
        <v>82</v>
      </c>
      <c r="D9" s="383">
        <v>120</v>
      </c>
      <c r="E9" s="383">
        <v>130</v>
      </c>
      <c r="F9" s="383">
        <v>199</v>
      </c>
      <c r="G9" s="383">
        <v>164</v>
      </c>
      <c r="H9" s="383">
        <v>128</v>
      </c>
      <c r="I9" s="383">
        <v>131</v>
      </c>
      <c r="J9" s="383">
        <v>127</v>
      </c>
      <c r="K9" s="383">
        <v>114</v>
      </c>
      <c r="L9" s="383">
        <v>143</v>
      </c>
      <c r="M9" s="383">
        <v>114</v>
      </c>
      <c r="N9" s="383">
        <v>110</v>
      </c>
      <c r="O9" s="384">
        <v>1562</v>
      </c>
      <c r="P9" s="359"/>
    </row>
    <row r="10" spans="1:16" s="302" customFormat="1" ht="15" thickBot="1">
      <c r="A10" s="155"/>
      <c r="B10" s="385" t="s">
        <v>17</v>
      </c>
      <c r="C10" s="386">
        <v>0.117</v>
      </c>
      <c r="D10" s="387">
        <v>0.139</v>
      </c>
      <c r="E10" s="387">
        <v>0.152</v>
      </c>
      <c r="F10" s="387">
        <v>0.162</v>
      </c>
      <c r="G10" s="387">
        <v>0.141</v>
      </c>
      <c r="H10" s="387">
        <v>0.148</v>
      </c>
      <c r="I10" s="387">
        <v>0.132</v>
      </c>
      <c r="J10" s="387">
        <v>0.136</v>
      </c>
      <c r="K10" s="388">
        <v>0.131</v>
      </c>
      <c r="L10" s="388">
        <v>0.17</v>
      </c>
      <c r="M10" s="388">
        <v>0.111</v>
      </c>
      <c r="N10" s="388">
        <v>0.123</v>
      </c>
      <c r="O10" s="389">
        <v>0.139</v>
      </c>
      <c r="P10" s="371"/>
    </row>
    <row r="11" spans="1:16" ht="15" thickTop="1">
      <c r="A11" s="22"/>
      <c r="B11" s="390" t="s">
        <v>21</v>
      </c>
      <c r="C11" s="391">
        <v>321</v>
      </c>
      <c r="D11" s="392">
        <v>566</v>
      </c>
      <c r="E11" s="392">
        <v>568</v>
      </c>
      <c r="F11" s="394">
        <v>881</v>
      </c>
      <c r="G11" s="394">
        <v>556</v>
      </c>
      <c r="H11" s="394">
        <v>266</v>
      </c>
      <c r="I11" s="394">
        <v>443</v>
      </c>
      <c r="J11" s="394">
        <v>576</v>
      </c>
      <c r="K11" s="394">
        <v>717</v>
      </c>
      <c r="L11" s="394">
        <v>482</v>
      </c>
      <c r="M11" s="394">
        <v>477</v>
      </c>
      <c r="N11" s="632">
        <v>532</v>
      </c>
      <c r="O11" s="396">
        <v>6385</v>
      </c>
      <c r="P11" s="359"/>
    </row>
    <row r="12" spans="1:16" s="302" customFormat="1" ht="14.25">
      <c r="A12" s="154" t="s">
        <v>25</v>
      </c>
      <c r="B12" s="334" t="s">
        <v>17</v>
      </c>
      <c r="C12" s="377">
        <v>0.261</v>
      </c>
      <c r="D12" s="378">
        <v>0.372</v>
      </c>
      <c r="E12" s="378">
        <v>0.343</v>
      </c>
      <c r="F12" s="378">
        <v>0.385</v>
      </c>
      <c r="G12" s="378">
        <v>0.297</v>
      </c>
      <c r="H12" s="378">
        <v>0.216</v>
      </c>
      <c r="I12" s="378">
        <v>0.282</v>
      </c>
      <c r="J12" s="378">
        <v>0.315</v>
      </c>
      <c r="K12" s="379">
        <v>0.416</v>
      </c>
      <c r="L12" s="379">
        <v>0.273</v>
      </c>
      <c r="M12" s="379">
        <v>0.283</v>
      </c>
      <c r="N12" s="379">
        <v>0.342</v>
      </c>
      <c r="O12" s="380">
        <v>0.32</v>
      </c>
      <c r="P12" s="371"/>
    </row>
    <row r="13" spans="1:16" ht="14.25">
      <c r="A13" s="22"/>
      <c r="B13" s="381" t="s">
        <v>23</v>
      </c>
      <c r="C13" s="382">
        <v>159</v>
      </c>
      <c r="D13" s="383">
        <v>319</v>
      </c>
      <c r="E13" s="383">
        <v>305</v>
      </c>
      <c r="F13" s="397">
        <v>478</v>
      </c>
      <c r="G13" s="397">
        <v>286</v>
      </c>
      <c r="H13" s="397">
        <v>118</v>
      </c>
      <c r="I13" s="397">
        <v>203</v>
      </c>
      <c r="J13" s="397">
        <v>353</v>
      </c>
      <c r="K13" s="397">
        <v>322</v>
      </c>
      <c r="L13" s="397">
        <v>158</v>
      </c>
      <c r="M13" s="397">
        <v>245</v>
      </c>
      <c r="N13" s="633">
        <v>303</v>
      </c>
      <c r="O13" s="384">
        <v>3249</v>
      </c>
      <c r="P13" s="359"/>
    </row>
    <row r="14" spans="1:16" s="302" customFormat="1" ht="14.25">
      <c r="A14" s="154"/>
      <c r="B14" s="328" t="s">
        <v>17</v>
      </c>
      <c r="C14" s="377">
        <v>0.495</v>
      </c>
      <c r="D14" s="378">
        <v>0.564</v>
      </c>
      <c r="E14" s="378">
        <v>0.537</v>
      </c>
      <c r="F14" s="378">
        <v>0.543</v>
      </c>
      <c r="G14" s="378">
        <v>0.514</v>
      </c>
      <c r="H14" s="378">
        <v>0.444</v>
      </c>
      <c r="I14" s="378">
        <v>0.458</v>
      </c>
      <c r="J14" s="378">
        <v>0.613</v>
      </c>
      <c r="K14" s="379">
        <v>0.449</v>
      </c>
      <c r="L14" s="379">
        <v>0.328</v>
      </c>
      <c r="M14" s="379">
        <v>0.514</v>
      </c>
      <c r="N14" s="379">
        <v>0.57</v>
      </c>
      <c r="O14" s="399">
        <v>0.509</v>
      </c>
      <c r="P14" s="371"/>
    </row>
    <row r="15" spans="1:16" ht="14.25">
      <c r="A15" s="22" t="s">
        <v>24</v>
      </c>
      <c r="B15" s="372" t="s">
        <v>19</v>
      </c>
      <c r="C15" s="373">
        <v>162</v>
      </c>
      <c r="D15" s="374">
        <v>247</v>
      </c>
      <c r="E15" s="374">
        <v>263</v>
      </c>
      <c r="F15" s="374">
        <v>403</v>
      </c>
      <c r="G15" s="374">
        <v>270</v>
      </c>
      <c r="H15" s="374">
        <v>148</v>
      </c>
      <c r="I15" s="374">
        <v>240</v>
      </c>
      <c r="J15" s="374">
        <v>223</v>
      </c>
      <c r="K15" s="374">
        <v>395</v>
      </c>
      <c r="L15" s="374">
        <v>324</v>
      </c>
      <c r="M15" s="374">
        <v>232</v>
      </c>
      <c r="N15" s="374">
        <v>229</v>
      </c>
      <c r="O15" s="376">
        <v>3136</v>
      </c>
      <c r="P15" s="359"/>
    </row>
    <row r="16" spans="1:16" s="302" customFormat="1" ht="15" thickBot="1">
      <c r="A16" s="154"/>
      <c r="B16" s="400" t="s">
        <v>17</v>
      </c>
      <c r="C16" s="386">
        <v>0.505</v>
      </c>
      <c r="D16" s="401">
        <v>0.436</v>
      </c>
      <c r="E16" s="401">
        <v>0.463</v>
      </c>
      <c r="F16" s="401">
        <v>0.457</v>
      </c>
      <c r="G16" s="401">
        <v>0.486</v>
      </c>
      <c r="H16" s="401">
        <v>0.556</v>
      </c>
      <c r="I16" s="401">
        <v>0.542</v>
      </c>
      <c r="J16" s="401">
        <v>0.387</v>
      </c>
      <c r="K16" s="402">
        <v>0.551</v>
      </c>
      <c r="L16" s="402">
        <v>0.672</v>
      </c>
      <c r="M16" s="402">
        <v>0.486</v>
      </c>
      <c r="N16" s="402">
        <v>0.43</v>
      </c>
      <c r="O16" s="403">
        <v>0.491</v>
      </c>
      <c r="P16" s="371"/>
    </row>
    <row r="17" spans="1:16" ht="15" thickTop="1">
      <c r="A17" s="23"/>
      <c r="B17" s="404" t="s">
        <v>21</v>
      </c>
      <c r="C17" s="405">
        <v>2</v>
      </c>
      <c r="D17" s="406">
        <v>0</v>
      </c>
      <c r="E17" s="406">
        <v>2</v>
      </c>
      <c r="F17" s="407">
        <v>22</v>
      </c>
      <c r="G17" s="407">
        <v>10</v>
      </c>
      <c r="H17" s="407">
        <v>2</v>
      </c>
      <c r="I17" s="407">
        <v>8</v>
      </c>
      <c r="J17" s="407">
        <v>60</v>
      </c>
      <c r="K17" s="407">
        <v>2</v>
      </c>
      <c r="L17" s="407">
        <v>0</v>
      </c>
      <c r="M17" s="407">
        <v>1</v>
      </c>
      <c r="N17" s="634">
        <v>3</v>
      </c>
      <c r="O17" s="408">
        <v>112</v>
      </c>
      <c r="P17" s="359"/>
    </row>
    <row r="18" spans="1:16" s="302" customFormat="1" ht="14.25">
      <c r="A18" s="156" t="s">
        <v>26</v>
      </c>
      <c r="B18" s="409" t="s">
        <v>17</v>
      </c>
      <c r="C18" s="377">
        <v>0.002</v>
      </c>
      <c r="D18" s="378">
        <v>0</v>
      </c>
      <c r="E18" s="378">
        <v>0.001</v>
      </c>
      <c r="F18" s="378">
        <v>0.01</v>
      </c>
      <c r="G18" s="378">
        <v>0.005</v>
      </c>
      <c r="H18" s="378">
        <v>0.002</v>
      </c>
      <c r="I18" s="378">
        <v>0.005</v>
      </c>
      <c r="J18" s="378">
        <v>0.033</v>
      </c>
      <c r="K18" s="378">
        <v>0.001</v>
      </c>
      <c r="L18" s="378">
        <v>0</v>
      </c>
      <c r="M18" s="378">
        <v>0.001</v>
      </c>
      <c r="N18" s="410">
        <v>0.002</v>
      </c>
      <c r="O18" s="411">
        <v>0.006</v>
      </c>
      <c r="P18" s="371"/>
    </row>
    <row r="19" spans="1:16" ht="14.25">
      <c r="A19" s="24"/>
      <c r="B19" s="412" t="s">
        <v>23</v>
      </c>
      <c r="C19" s="373">
        <v>1</v>
      </c>
      <c r="D19" s="374">
        <v>0</v>
      </c>
      <c r="E19" s="374">
        <v>1</v>
      </c>
      <c r="F19" s="413">
        <v>21</v>
      </c>
      <c r="G19" s="413">
        <v>7</v>
      </c>
      <c r="H19" s="413">
        <v>1</v>
      </c>
      <c r="I19" s="413">
        <v>8</v>
      </c>
      <c r="J19" s="413">
        <v>1</v>
      </c>
      <c r="K19" s="413">
        <v>1</v>
      </c>
      <c r="L19" s="413">
        <v>0</v>
      </c>
      <c r="M19" s="413">
        <v>1</v>
      </c>
      <c r="N19" s="635">
        <v>3</v>
      </c>
      <c r="O19" s="376">
        <v>45</v>
      </c>
      <c r="P19" s="359"/>
    </row>
    <row r="20" spans="1:16" s="302" customFormat="1" ht="14.25">
      <c r="A20" s="156"/>
      <c r="B20" s="415" t="s">
        <v>17</v>
      </c>
      <c r="C20" s="367">
        <v>0.5</v>
      </c>
      <c r="D20" s="416" t="e">
        <v>#DIV/0!</v>
      </c>
      <c r="E20" s="416">
        <v>0.5</v>
      </c>
      <c r="F20" s="416">
        <v>0.955</v>
      </c>
      <c r="G20" s="416">
        <v>0.7</v>
      </c>
      <c r="H20" s="416">
        <v>0.5</v>
      </c>
      <c r="I20" s="416">
        <v>1</v>
      </c>
      <c r="J20" s="416">
        <v>0.017</v>
      </c>
      <c r="K20" s="416">
        <v>0.5</v>
      </c>
      <c r="L20" s="416" t="e">
        <v>#DIV/0!</v>
      </c>
      <c r="M20" s="416">
        <v>1</v>
      </c>
      <c r="N20" s="410">
        <v>1</v>
      </c>
      <c r="O20" s="380">
        <v>0.402</v>
      </c>
      <c r="P20" s="371"/>
    </row>
    <row r="21" spans="1:16" ht="14.25">
      <c r="A21" s="24" t="s">
        <v>27</v>
      </c>
      <c r="B21" s="417" t="s">
        <v>19</v>
      </c>
      <c r="C21" s="636">
        <v>1</v>
      </c>
      <c r="D21" s="637">
        <v>0</v>
      </c>
      <c r="E21" s="637">
        <v>1</v>
      </c>
      <c r="F21" s="637">
        <v>1</v>
      </c>
      <c r="G21" s="637">
        <v>3</v>
      </c>
      <c r="H21" s="637">
        <v>1</v>
      </c>
      <c r="I21" s="637">
        <v>0</v>
      </c>
      <c r="J21" s="637">
        <v>59</v>
      </c>
      <c r="K21" s="637">
        <v>1</v>
      </c>
      <c r="L21" s="637">
        <v>0</v>
      </c>
      <c r="M21" s="637">
        <v>0</v>
      </c>
      <c r="N21" s="638">
        <v>0</v>
      </c>
      <c r="O21" s="408">
        <v>67</v>
      </c>
      <c r="P21" s="359"/>
    </row>
    <row r="22" spans="1:16" s="302" customFormat="1" ht="15" thickBot="1">
      <c r="A22" s="157"/>
      <c r="B22" s="420" t="s">
        <v>17</v>
      </c>
      <c r="C22" s="386">
        <v>0.5</v>
      </c>
      <c r="D22" s="401" t="e">
        <v>#DIV/0!</v>
      </c>
      <c r="E22" s="401">
        <v>0.5</v>
      </c>
      <c r="F22" s="401">
        <v>0.045</v>
      </c>
      <c r="G22" s="401">
        <v>0.3</v>
      </c>
      <c r="H22" s="401">
        <v>0.5</v>
      </c>
      <c r="I22" s="401">
        <v>0</v>
      </c>
      <c r="J22" s="401">
        <v>0.983</v>
      </c>
      <c r="K22" s="401">
        <v>0.5</v>
      </c>
      <c r="L22" s="401" t="e">
        <v>#DIV/0!</v>
      </c>
      <c r="M22" s="401">
        <v>0</v>
      </c>
      <c r="N22" s="421">
        <v>0</v>
      </c>
      <c r="O22" s="411">
        <v>0.598</v>
      </c>
      <c r="P22" s="371"/>
    </row>
    <row r="23" spans="1:16" ht="15" thickTop="1">
      <c r="A23" s="24"/>
      <c r="B23" s="422" t="s">
        <v>21</v>
      </c>
      <c r="C23" s="361">
        <v>206</v>
      </c>
      <c r="D23" s="362">
        <v>95</v>
      </c>
      <c r="E23" s="362">
        <v>226</v>
      </c>
      <c r="F23" s="423">
        <v>156</v>
      </c>
      <c r="G23" s="423">
        <v>144</v>
      </c>
      <c r="H23" s="423">
        <v>100</v>
      </c>
      <c r="I23" s="423">
        <v>125</v>
      </c>
      <c r="J23" s="423">
        <v>258</v>
      </c>
      <c r="K23" s="423">
        <v>134</v>
      </c>
      <c r="L23" s="423">
        <v>440</v>
      </c>
      <c r="M23" s="423">
        <v>180</v>
      </c>
      <c r="N23" s="639">
        <v>129</v>
      </c>
      <c r="O23" s="424">
        <v>2193</v>
      </c>
      <c r="P23" s="359"/>
    </row>
    <row r="24" spans="1:16" ht="14.25">
      <c r="A24" s="24"/>
      <c r="B24" s="425" t="s">
        <v>28</v>
      </c>
      <c r="C24" s="391">
        <v>120</v>
      </c>
      <c r="D24" s="392">
        <v>0</v>
      </c>
      <c r="E24" s="392">
        <v>77</v>
      </c>
      <c r="F24" s="426">
        <v>0</v>
      </c>
      <c r="G24" s="426">
        <v>0</v>
      </c>
      <c r="H24" s="426">
        <v>0</v>
      </c>
      <c r="I24" s="426">
        <v>0</v>
      </c>
      <c r="J24" s="640">
        <v>169</v>
      </c>
      <c r="K24" s="640">
        <v>0</v>
      </c>
      <c r="L24" s="640">
        <v>303</v>
      </c>
      <c r="M24" s="426">
        <v>0</v>
      </c>
      <c r="N24" s="641">
        <v>0</v>
      </c>
      <c r="O24" s="408">
        <v>669</v>
      </c>
      <c r="P24" s="359"/>
    </row>
    <row r="25" spans="1:16" s="302" customFormat="1" ht="14.25">
      <c r="A25" s="154" t="s">
        <v>29</v>
      </c>
      <c r="B25" s="334" t="s">
        <v>17</v>
      </c>
      <c r="C25" s="367">
        <v>0.167</v>
      </c>
      <c r="D25" s="416">
        <v>0.062</v>
      </c>
      <c r="E25" s="416">
        <v>0.137</v>
      </c>
      <c r="F25" s="416">
        <v>0.068</v>
      </c>
      <c r="G25" s="416">
        <v>0.077</v>
      </c>
      <c r="H25" s="416">
        <v>0.081</v>
      </c>
      <c r="I25" s="416">
        <v>0.08</v>
      </c>
      <c r="J25" s="416">
        <v>0.141</v>
      </c>
      <c r="K25" s="416">
        <v>0.078</v>
      </c>
      <c r="L25" s="416">
        <v>0.249</v>
      </c>
      <c r="M25" s="416">
        <v>0.107</v>
      </c>
      <c r="N25" s="427">
        <v>0.083</v>
      </c>
      <c r="O25" s="335">
        <v>0.11</v>
      </c>
      <c r="P25" s="371"/>
    </row>
    <row r="26" spans="1:16" ht="14.25">
      <c r="A26" s="24"/>
      <c r="B26" s="412" t="s">
        <v>23</v>
      </c>
      <c r="C26" s="373">
        <v>77</v>
      </c>
      <c r="D26" s="374">
        <v>86</v>
      </c>
      <c r="E26" s="374">
        <v>134</v>
      </c>
      <c r="F26" s="428">
        <v>145</v>
      </c>
      <c r="G26" s="428">
        <v>136</v>
      </c>
      <c r="H26" s="428">
        <v>93</v>
      </c>
      <c r="I26" s="428">
        <v>123</v>
      </c>
      <c r="J26" s="428">
        <v>86</v>
      </c>
      <c r="K26" s="428">
        <v>124</v>
      </c>
      <c r="L26" s="428">
        <v>96</v>
      </c>
      <c r="M26" s="428">
        <v>160</v>
      </c>
      <c r="N26" s="642">
        <v>110</v>
      </c>
      <c r="O26" s="429">
        <v>1370</v>
      </c>
      <c r="P26" s="359"/>
    </row>
    <row r="27" spans="1:16" ht="14.25">
      <c r="A27" s="24"/>
      <c r="B27" s="430" t="s">
        <v>28</v>
      </c>
      <c r="C27" s="431">
        <v>0</v>
      </c>
      <c r="D27" s="432">
        <v>0</v>
      </c>
      <c r="E27" s="432">
        <v>0</v>
      </c>
      <c r="F27" s="643">
        <v>0</v>
      </c>
      <c r="G27" s="643">
        <v>0</v>
      </c>
      <c r="H27" s="433">
        <v>0</v>
      </c>
      <c r="I27" s="643">
        <v>0</v>
      </c>
      <c r="J27" s="433">
        <v>0</v>
      </c>
      <c r="K27" s="433">
        <v>0</v>
      </c>
      <c r="L27" s="433">
        <v>0</v>
      </c>
      <c r="M27" s="643">
        <v>0</v>
      </c>
      <c r="N27" s="644">
        <v>0</v>
      </c>
      <c r="O27" s="434">
        <v>0</v>
      </c>
      <c r="P27" s="359"/>
    </row>
    <row r="28" spans="1:16" s="302" customFormat="1" ht="14.25">
      <c r="A28" s="154"/>
      <c r="B28" s="328" t="s">
        <v>17</v>
      </c>
      <c r="C28" s="377">
        <v>0.374</v>
      </c>
      <c r="D28" s="378">
        <v>0.905</v>
      </c>
      <c r="E28" s="378">
        <v>0.593</v>
      </c>
      <c r="F28" s="378">
        <v>0.929</v>
      </c>
      <c r="G28" s="378">
        <v>0.944</v>
      </c>
      <c r="H28" s="378">
        <v>0.93</v>
      </c>
      <c r="I28" s="378">
        <v>0.984</v>
      </c>
      <c r="J28" s="378">
        <v>0.333</v>
      </c>
      <c r="K28" s="378">
        <v>0.925</v>
      </c>
      <c r="L28" s="378">
        <v>0.218</v>
      </c>
      <c r="M28" s="378">
        <v>0.889</v>
      </c>
      <c r="N28" s="410">
        <v>0.853</v>
      </c>
      <c r="O28" s="329">
        <v>0.625</v>
      </c>
      <c r="P28" s="371"/>
    </row>
    <row r="29" spans="1:16" ht="14.25">
      <c r="A29" s="24" t="s">
        <v>30</v>
      </c>
      <c r="B29" s="412" t="s">
        <v>19</v>
      </c>
      <c r="C29" s="373">
        <v>129</v>
      </c>
      <c r="D29" s="374">
        <v>9</v>
      </c>
      <c r="E29" s="374">
        <v>92</v>
      </c>
      <c r="F29" s="374">
        <v>11</v>
      </c>
      <c r="G29" s="374">
        <v>8</v>
      </c>
      <c r="H29" s="374">
        <v>7</v>
      </c>
      <c r="I29" s="374">
        <v>2</v>
      </c>
      <c r="J29" s="374">
        <v>172</v>
      </c>
      <c r="K29" s="374">
        <v>10</v>
      </c>
      <c r="L29" s="374">
        <v>344</v>
      </c>
      <c r="M29" s="374">
        <v>20</v>
      </c>
      <c r="N29" s="435">
        <v>19</v>
      </c>
      <c r="O29" s="436">
        <v>823</v>
      </c>
      <c r="P29" s="359"/>
    </row>
    <row r="30" spans="1:16" ht="14.25">
      <c r="A30" s="24"/>
      <c r="B30" s="425" t="s">
        <v>28</v>
      </c>
      <c r="C30" s="391">
        <v>120</v>
      </c>
      <c r="D30" s="392">
        <v>0</v>
      </c>
      <c r="E30" s="392">
        <v>77</v>
      </c>
      <c r="F30" s="392">
        <v>0</v>
      </c>
      <c r="G30" s="392">
        <v>0</v>
      </c>
      <c r="H30" s="392">
        <v>0</v>
      </c>
      <c r="I30" s="392">
        <v>0</v>
      </c>
      <c r="J30" s="392">
        <v>169</v>
      </c>
      <c r="K30" s="392">
        <v>0</v>
      </c>
      <c r="L30" s="392">
        <v>303</v>
      </c>
      <c r="M30" s="392">
        <v>0</v>
      </c>
      <c r="N30" s="437">
        <v>0</v>
      </c>
      <c r="O30" s="408">
        <v>669</v>
      </c>
      <c r="P30" s="359"/>
    </row>
    <row r="31" spans="1:16" s="302" customFormat="1" ht="15" thickBot="1">
      <c r="A31" s="155"/>
      <c r="B31" s="438" t="s">
        <v>31</v>
      </c>
      <c r="C31" s="439">
        <v>0.626</v>
      </c>
      <c r="D31" s="440">
        <v>0.095</v>
      </c>
      <c r="E31" s="440">
        <v>0.407</v>
      </c>
      <c r="F31" s="440">
        <v>0.071</v>
      </c>
      <c r="G31" s="440">
        <v>0.056</v>
      </c>
      <c r="H31" s="440">
        <v>0.07</v>
      </c>
      <c r="I31" s="440">
        <v>0.016</v>
      </c>
      <c r="J31" s="440">
        <v>0.667</v>
      </c>
      <c r="K31" s="440">
        <v>0.075</v>
      </c>
      <c r="L31" s="440">
        <v>0.782</v>
      </c>
      <c r="M31" s="440">
        <v>0.111</v>
      </c>
      <c r="N31" s="441">
        <v>0.147</v>
      </c>
      <c r="O31" s="442">
        <v>0.375</v>
      </c>
      <c r="P31" s="371"/>
    </row>
    <row r="32" spans="1:16" ht="15" thickTop="1">
      <c r="A32" s="22"/>
      <c r="B32" s="443" t="s">
        <v>21</v>
      </c>
      <c r="C32" s="444">
        <v>1231</v>
      </c>
      <c r="D32" s="445">
        <v>1523</v>
      </c>
      <c r="E32" s="445">
        <v>1654</v>
      </c>
      <c r="F32" s="445">
        <v>2291</v>
      </c>
      <c r="G32" s="445">
        <v>1870</v>
      </c>
      <c r="H32" s="445">
        <v>1234</v>
      </c>
      <c r="I32" s="445">
        <v>1569</v>
      </c>
      <c r="J32" s="445">
        <v>1829</v>
      </c>
      <c r="K32" s="445">
        <v>1725</v>
      </c>
      <c r="L32" s="445">
        <v>1765</v>
      </c>
      <c r="M32" s="445">
        <v>1686</v>
      </c>
      <c r="N32" s="446">
        <v>1555</v>
      </c>
      <c r="O32" s="447">
        <v>19932</v>
      </c>
      <c r="P32" s="359"/>
    </row>
    <row r="33" spans="1:16" ht="14.25">
      <c r="A33" s="22" t="s">
        <v>32</v>
      </c>
      <c r="B33" s="381" t="s">
        <v>23</v>
      </c>
      <c r="C33" s="382">
        <v>857</v>
      </c>
      <c r="D33" s="383">
        <v>1147</v>
      </c>
      <c r="E33" s="383">
        <v>1168</v>
      </c>
      <c r="F33" s="383">
        <v>1677</v>
      </c>
      <c r="G33" s="383">
        <v>1425</v>
      </c>
      <c r="H33" s="383">
        <v>950</v>
      </c>
      <c r="I33" s="383">
        <v>1196</v>
      </c>
      <c r="J33" s="383">
        <v>1248</v>
      </c>
      <c r="K33" s="383">
        <v>1205</v>
      </c>
      <c r="L33" s="383">
        <v>954</v>
      </c>
      <c r="M33" s="383">
        <v>1320</v>
      </c>
      <c r="N33" s="448">
        <v>1197</v>
      </c>
      <c r="O33" s="449">
        <v>14344</v>
      </c>
      <c r="P33" s="207"/>
    </row>
    <row r="34" spans="1:16" s="302" customFormat="1" ht="14.25">
      <c r="A34" s="154"/>
      <c r="B34" s="328" t="s">
        <v>17</v>
      </c>
      <c r="C34" s="377">
        <v>0.696</v>
      </c>
      <c r="D34" s="378">
        <v>0.753</v>
      </c>
      <c r="E34" s="378">
        <v>0.706</v>
      </c>
      <c r="F34" s="378">
        <v>0.732</v>
      </c>
      <c r="G34" s="378">
        <v>0.762</v>
      </c>
      <c r="H34" s="378">
        <v>0.77</v>
      </c>
      <c r="I34" s="378">
        <v>0.762</v>
      </c>
      <c r="J34" s="378">
        <v>0.682</v>
      </c>
      <c r="K34" s="378">
        <v>0.699</v>
      </c>
      <c r="L34" s="378">
        <v>0.541</v>
      </c>
      <c r="M34" s="378">
        <v>0.783</v>
      </c>
      <c r="N34" s="410">
        <v>0.77</v>
      </c>
      <c r="O34" s="329">
        <v>0.72</v>
      </c>
      <c r="P34" s="450"/>
    </row>
    <row r="35" spans="1:16" ht="14.25">
      <c r="A35" s="24" t="s">
        <v>14</v>
      </c>
      <c r="B35" s="412" t="s">
        <v>19</v>
      </c>
      <c r="C35" s="373">
        <v>374</v>
      </c>
      <c r="D35" s="374">
        <v>376</v>
      </c>
      <c r="E35" s="374">
        <v>486</v>
      </c>
      <c r="F35" s="374">
        <v>614</v>
      </c>
      <c r="G35" s="374">
        <v>445</v>
      </c>
      <c r="H35" s="374">
        <v>284</v>
      </c>
      <c r="I35" s="374">
        <v>373</v>
      </c>
      <c r="J35" s="374">
        <v>581</v>
      </c>
      <c r="K35" s="374">
        <v>520</v>
      </c>
      <c r="L35" s="374">
        <v>811</v>
      </c>
      <c r="M35" s="374">
        <v>366</v>
      </c>
      <c r="N35" s="435">
        <v>358</v>
      </c>
      <c r="O35" s="451">
        <v>5588</v>
      </c>
      <c r="P35" s="359"/>
    </row>
    <row r="36" spans="1:16" s="302" customFormat="1" ht="15" thickBot="1">
      <c r="A36" s="158"/>
      <c r="B36" s="341" t="s">
        <v>17</v>
      </c>
      <c r="C36" s="452">
        <v>0.304</v>
      </c>
      <c r="D36" s="453">
        <v>0.247</v>
      </c>
      <c r="E36" s="453">
        <v>0.294</v>
      </c>
      <c r="F36" s="453">
        <v>0.268</v>
      </c>
      <c r="G36" s="453">
        <v>0.238</v>
      </c>
      <c r="H36" s="453">
        <v>0.23</v>
      </c>
      <c r="I36" s="453">
        <v>0.238</v>
      </c>
      <c r="J36" s="453">
        <v>0.318</v>
      </c>
      <c r="K36" s="453">
        <v>0.301</v>
      </c>
      <c r="L36" s="453">
        <v>0.459</v>
      </c>
      <c r="M36" s="453">
        <v>0.217</v>
      </c>
      <c r="N36" s="454">
        <v>0.23</v>
      </c>
      <c r="O36" s="342">
        <v>0.28</v>
      </c>
      <c r="P36" s="450"/>
    </row>
    <row r="37" spans="1:16" ht="15" thickTop="1">
      <c r="A37" s="12"/>
      <c r="B37" s="359"/>
      <c r="C37" s="359"/>
      <c r="D37" s="359"/>
      <c r="E37" s="359"/>
      <c r="F37" s="359"/>
      <c r="G37" s="359"/>
      <c r="H37" s="359"/>
      <c r="I37" s="359"/>
      <c r="J37" s="359"/>
      <c r="K37" s="359"/>
      <c r="L37" s="359"/>
      <c r="M37" s="359"/>
      <c r="N37" s="359" t="s">
        <v>33</v>
      </c>
      <c r="O37" s="359"/>
      <c r="P37" s="359"/>
    </row>
    <row r="38" spans="1:16" ht="14.25">
      <c r="A38" s="12"/>
      <c r="B38" s="359"/>
      <c r="C38" s="359"/>
      <c r="D38" s="359"/>
      <c r="E38" s="359"/>
      <c r="F38" s="359"/>
      <c r="G38" s="359"/>
      <c r="H38" s="359"/>
      <c r="I38" s="359" t="s">
        <v>34</v>
      </c>
      <c r="J38" s="359"/>
      <c r="K38" s="359"/>
      <c r="L38" s="359"/>
      <c r="M38" s="359"/>
      <c r="N38" s="359"/>
      <c r="O38" s="359"/>
      <c r="P38" s="359"/>
    </row>
    <row r="39" spans="1:16" ht="13.5">
      <c r="A39" s="359"/>
      <c r="B39" s="359"/>
      <c r="C39" s="359"/>
      <c r="D39" s="359"/>
      <c r="E39" s="359"/>
      <c r="F39" s="359"/>
      <c r="G39" s="359"/>
      <c r="H39" s="359"/>
      <c r="I39" s="359"/>
      <c r="J39" s="359"/>
      <c r="K39" s="359"/>
      <c r="L39" s="359"/>
      <c r="M39" s="359"/>
      <c r="N39" s="359"/>
      <c r="O39" s="359"/>
      <c r="P39" s="359"/>
    </row>
    <row r="40" spans="1:16" ht="17.25">
      <c r="A40" s="12"/>
      <c r="B40" s="359"/>
      <c r="C40" s="359"/>
      <c r="D40" s="359"/>
      <c r="E40" s="695" t="s">
        <v>35</v>
      </c>
      <c r="F40" s="695"/>
      <c r="G40" s="695"/>
      <c r="H40" s="695"/>
      <c r="I40" s="695"/>
      <c r="J40" s="695"/>
      <c r="K40" s="695"/>
      <c r="L40" s="686" t="s">
        <v>195</v>
      </c>
      <c r="M40" s="359"/>
      <c r="N40" s="359"/>
      <c r="O40" s="359"/>
      <c r="P40" s="359"/>
    </row>
    <row r="41" spans="1:16" ht="13.5">
      <c r="A41" s="359"/>
      <c r="B41" s="359"/>
      <c r="C41" s="359"/>
      <c r="D41" s="359"/>
      <c r="E41" s="359"/>
      <c r="F41" s="359"/>
      <c r="G41" s="359"/>
      <c r="H41" s="359"/>
      <c r="I41" s="359"/>
      <c r="J41" s="359"/>
      <c r="K41" s="359"/>
      <c r="L41" s="359"/>
      <c r="M41" s="359"/>
      <c r="N41" s="359"/>
      <c r="O41" s="359"/>
      <c r="P41" s="359"/>
    </row>
    <row r="42" spans="1:16" ht="15" thickBot="1">
      <c r="A42" s="12"/>
      <c r="B42" s="359"/>
      <c r="C42" s="359"/>
      <c r="D42" s="359"/>
      <c r="E42" s="359"/>
      <c r="F42" s="359"/>
      <c r="G42" s="359"/>
      <c r="H42" s="359"/>
      <c r="I42" s="359"/>
      <c r="J42" s="359"/>
      <c r="K42" s="359"/>
      <c r="L42" s="359"/>
      <c r="M42" s="359"/>
      <c r="N42" s="359"/>
      <c r="O42" s="359"/>
      <c r="P42" s="359"/>
    </row>
    <row r="43" spans="1:16" ht="18.75" thickBot="1" thickTop="1">
      <c r="A43" s="25"/>
      <c r="B43" s="17"/>
      <c r="C43" s="15"/>
      <c r="D43" s="16" t="s">
        <v>2</v>
      </c>
      <c r="E43" s="17" t="s">
        <v>3</v>
      </c>
      <c r="F43" s="17" t="s">
        <v>4</v>
      </c>
      <c r="G43" s="17" t="s">
        <v>5</v>
      </c>
      <c r="H43" s="17" t="s">
        <v>6</v>
      </c>
      <c r="I43" s="17" t="s">
        <v>7</v>
      </c>
      <c r="J43" s="17" t="s">
        <v>8</v>
      </c>
      <c r="K43" s="17" t="s">
        <v>9</v>
      </c>
      <c r="L43" s="17" t="s">
        <v>10</v>
      </c>
      <c r="M43" s="17" t="s">
        <v>11</v>
      </c>
      <c r="N43" s="17" t="s">
        <v>12</v>
      </c>
      <c r="O43" s="18" t="s">
        <v>13</v>
      </c>
      <c r="P43" s="19" t="s">
        <v>14</v>
      </c>
    </row>
    <row r="44" spans="1:16" ht="15" thickTop="1">
      <c r="A44" s="20"/>
      <c r="B44" s="455"/>
      <c r="C44" s="456" t="s">
        <v>36</v>
      </c>
      <c r="D44" s="645">
        <v>702</v>
      </c>
      <c r="E44" s="646">
        <v>862</v>
      </c>
      <c r="F44" s="646">
        <v>858</v>
      </c>
      <c r="G44" s="646">
        <v>1232</v>
      </c>
      <c r="H44" s="646">
        <v>1160</v>
      </c>
      <c r="I44" s="646">
        <v>866</v>
      </c>
      <c r="J44" s="646">
        <v>993</v>
      </c>
      <c r="K44" s="646">
        <v>935</v>
      </c>
      <c r="L44" s="646">
        <v>872</v>
      </c>
      <c r="M44" s="646">
        <v>843</v>
      </c>
      <c r="N44" s="646">
        <v>1028</v>
      </c>
      <c r="O44" s="647">
        <v>891</v>
      </c>
      <c r="P44" s="457">
        <v>11242</v>
      </c>
    </row>
    <row r="45" spans="1:16" ht="14.25">
      <c r="A45" s="22"/>
      <c r="B45" s="458" t="s">
        <v>21</v>
      </c>
      <c r="C45" s="459" t="s">
        <v>37</v>
      </c>
      <c r="D45" s="648">
        <v>755</v>
      </c>
      <c r="E45" s="461">
        <v>692</v>
      </c>
      <c r="F45" s="649">
        <v>957</v>
      </c>
      <c r="G45" s="461">
        <v>856</v>
      </c>
      <c r="H45" s="461">
        <v>1063</v>
      </c>
      <c r="I45" s="461">
        <v>943</v>
      </c>
      <c r="J45" s="461">
        <v>1014</v>
      </c>
      <c r="K45" s="461">
        <v>830</v>
      </c>
      <c r="L45" s="461">
        <v>981</v>
      </c>
      <c r="M45" s="461">
        <v>1024</v>
      </c>
      <c r="N45" s="461">
        <v>844</v>
      </c>
      <c r="O45" s="464">
        <v>688</v>
      </c>
      <c r="P45" s="465">
        <v>10647</v>
      </c>
    </row>
    <row r="46" spans="1:16" s="302" customFormat="1" ht="14.25">
      <c r="A46" s="154" t="s">
        <v>22</v>
      </c>
      <c r="B46" s="466"/>
      <c r="C46" s="467" t="s">
        <v>38</v>
      </c>
      <c r="D46" s="367">
        <v>0.9298013245033112</v>
      </c>
      <c r="E46" s="468">
        <v>1.245664739884393</v>
      </c>
      <c r="F46" s="468">
        <v>0.896551724137931</v>
      </c>
      <c r="G46" s="468">
        <v>1.439252336448598</v>
      </c>
      <c r="H46" s="468">
        <v>1.0912511759172154</v>
      </c>
      <c r="I46" s="468">
        <v>0.9183457051961824</v>
      </c>
      <c r="J46" s="468">
        <v>0.9792899408284024</v>
      </c>
      <c r="K46" s="468">
        <v>1.1265060240963856</v>
      </c>
      <c r="L46" s="468">
        <v>0.8888888888888888</v>
      </c>
      <c r="M46" s="468">
        <v>0.8232421875</v>
      </c>
      <c r="N46" s="468">
        <v>1.2180094786729858</v>
      </c>
      <c r="O46" s="469">
        <v>1.2950581395348837</v>
      </c>
      <c r="P46" s="470">
        <v>1.0558842866535174</v>
      </c>
    </row>
    <row r="47" spans="1:16" ht="14.25">
      <c r="A47" s="22"/>
      <c r="B47" s="471"/>
      <c r="C47" s="472" t="s">
        <v>36</v>
      </c>
      <c r="D47" s="473">
        <v>620</v>
      </c>
      <c r="E47" s="311">
        <v>742</v>
      </c>
      <c r="F47" s="311">
        <v>728</v>
      </c>
      <c r="G47" s="311">
        <v>1033</v>
      </c>
      <c r="H47" s="311">
        <v>996</v>
      </c>
      <c r="I47" s="311">
        <v>738</v>
      </c>
      <c r="J47" s="311">
        <v>862</v>
      </c>
      <c r="K47" s="311">
        <v>808</v>
      </c>
      <c r="L47" s="311">
        <v>758</v>
      </c>
      <c r="M47" s="311">
        <v>700</v>
      </c>
      <c r="N47" s="311">
        <v>914</v>
      </c>
      <c r="O47" s="398">
        <v>781</v>
      </c>
      <c r="P47" s="474">
        <v>9680</v>
      </c>
    </row>
    <row r="48" spans="1:16" ht="14.25">
      <c r="A48" s="22"/>
      <c r="B48" s="458" t="s">
        <v>23</v>
      </c>
      <c r="C48" s="459" t="s">
        <v>37</v>
      </c>
      <c r="D48" s="648">
        <v>641</v>
      </c>
      <c r="E48" s="461">
        <v>586</v>
      </c>
      <c r="F48" s="649">
        <v>811</v>
      </c>
      <c r="G48" s="461">
        <v>707</v>
      </c>
      <c r="H48" s="461">
        <v>907</v>
      </c>
      <c r="I48" s="461">
        <v>808</v>
      </c>
      <c r="J48" s="461">
        <v>871</v>
      </c>
      <c r="K48" s="461">
        <v>727</v>
      </c>
      <c r="L48" s="461">
        <v>845</v>
      </c>
      <c r="M48" s="461">
        <v>874</v>
      </c>
      <c r="N48" s="461">
        <v>732</v>
      </c>
      <c r="O48" s="464">
        <v>609</v>
      </c>
      <c r="P48" s="475">
        <v>9118</v>
      </c>
    </row>
    <row r="49" spans="1:16" ht="14.25">
      <c r="A49" s="21"/>
      <c r="B49" s="476"/>
      <c r="C49" s="477" t="s">
        <v>38</v>
      </c>
      <c r="D49" s="367">
        <v>0.9672386895475819</v>
      </c>
      <c r="E49" s="468">
        <v>1.266211604095563</v>
      </c>
      <c r="F49" s="468">
        <v>0.8976572133168927</v>
      </c>
      <c r="G49" s="468">
        <v>1.461103253182461</v>
      </c>
      <c r="H49" s="468">
        <v>1.0981256890848952</v>
      </c>
      <c r="I49" s="468">
        <v>0.9133663366336634</v>
      </c>
      <c r="J49" s="468">
        <v>0.9896670493685419</v>
      </c>
      <c r="K49" s="468">
        <v>1.111416781292985</v>
      </c>
      <c r="L49" s="468">
        <v>0.8970414201183432</v>
      </c>
      <c r="M49" s="468">
        <v>0.8009153318077803</v>
      </c>
      <c r="N49" s="468">
        <v>1.2486338797814207</v>
      </c>
      <c r="O49" s="469">
        <v>1.2824302134646963</v>
      </c>
      <c r="P49" s="335">
        <v>1.0616363237552096</v>
      </c>
    </row>
    <row r="50" spans="1:16" ht="14.25">
      <c r="A50" s="22" t="s">
        <v>24</v>
      </c>
      <c r="B50" s="471"/>
      <c r="C50" s="478" t="s">
        <v>36</v>
      </c>
      <c r="D50" s="373">
        <v>82</v>
      </c>
      <c r="E50" s="375">
        <v>120</v>
      </c>
      <c r="F50" s="375">
        <v>130</v>
      </c>
      <c r="G50" s="375">
        <v>199</v>
      </c>
      <c r="H50" s="375">
        <v>164</v>
      </c>
      <c r="I50" s="375">
        <v>128</v>
      </c>
      <c r="J50" s="375">
        <v>131</v>
      </c>
      <c r="K50" s="375">
        <v>127</v>
      </c>
      <c r="L50" s="375">
        <v>114</v>
      </c>
      <c r="M50" s="375">
        <v>143</v>
      </c>
      <c r="N50" s="375">
        <v>114</v>
      </c>
      <c r="O50" s="631">
        <v>110</v>
      </c>
      <c r="P50" s="429">
        <v>1562</v>
      </c>
    </row>
    <row r="51" spans="1:16" ht="14.25">
      <c r="A51" s="22"/>
      <c r="B51" s="458" t="s">
        <v>19</v>
      </c>
      <c r="C51" s="479" t="s">
        <v>37</v>
      </c>
      <c r="D51" s="460">
        <v>114</v>
      </c>
      <c r="E51" s="462">
        <v>106</v>
      </c>
      <c r="F51" s="462">
        <v>146</v>
      </c>
      <c r="G51" s="462">
        <v>149</v>
      </c>
      <c r="H51" s="462">
        <v>156</v>
      </c>
      <c r="I51" s="462">
        <v>135</v>
      </c>
      <c r="J51" s="462">
        <v>143</v>
      </c>
      <c r="K51" s="462">
        <v>103</v>
      </c>
      <c r="L51" s="462">
        <v>136</v>
      </c>
      <c r="M51" s="462">
        <v>150</v>
      </c>
      <c r="N51" s="462">
        <v>112</v>
      </c>
      <c r="O51" s="480">
        <v>79</v>
      </c>
      <c r="P51" s="481">
        <v>1529</v>
      </c>
    </row>
    <row r="52" spans="1:16" s="302" customFormat="1" ht="15" thickBot="1">
      <c r="A52" s="155"/>
      <c r="B52" s="482"/>
      <c r="C52" s="483" t="s">
        <v>38</v>
      </c>
      <c r="D52" s="439">
        <v>0.7192982456140351</v>
      </c>
      <c r="E52" s="484">
        <v>1.1320754716981132</v>
      </c>
      <c r="F52" s="484">
        <v>0.8904109589041096</v>
      </c>
      <c r="G52" s="484">
        <v>1.3355704697986577</v>
      </c>
      <c r="H52" s="484">
        <v>1.0512820512820513</v>
      </c>
      <c r="I52" s="484">
        <v>0.9481481481481482</v>
      </c>
      <c r="J52" s="484">
        <v>0.916083916083916</v>
      </c>
      <c r="K52" s="484">
        <v>1.233009708737864</v>
      </c>
      <c r="L52" s="484">
        <v>0.8382352941176471</v>
      </c>
      <c r="M52" s="484">
        <v>0.9533333333333334</v>
      </c>
      <c r="N52" s="468">
        <v>1.0178571428571428</v>
      </c>
      <c r="O52" s="469">
        <v>1.3924050632911393</v>
      </c>
      <c r="P52" s="442">
        <v>1.0215827338129497</v>
      </c>
    </row>
    <row r="53" spans="1:16" ht="15" thickTop="1">
      <c r="A53" s="22"/>
      <c r="B53" s="458"/>
      <c r="C53" s="456" t="s">
        <v>36</v>
      </c>
      <c r="D53" s="485">
        <v>321</v>
      </c>
      <c r="E53" s="363">
        <v>566</v>
      </c>
      <c r="F53" s="363">
        <v>568</v>
      </c>
      <c r="G53" s="363">
        <v>881</v>
      </c>
      <c r="H53" s="363">
        <v>556</v>
      </c>
      <c r="I53" s="363">
        <v>266</v>
      </c>
      <c r="J53" s="363">
        <v>443</v>
      </c>
      <c r="K53" s="363">
        <v>576</v>
      </c>
      <c r="L53" s="363">
        <v>717</v>
      </c>
      <c r="M53" s="363">
        <v>482</v>
      </c>
      <c r="N53" s="363">
        <v>477</v>
      </c>
      <c r="O53" s="365">
        <v>532</v>
      </c>
      <c r="P53" s="486">
        <v>6385</v>
      </c>
    </row>
    <row r="54" spans="1:16" ht="14.25">
      <c r="A54" s="22"/>
      <c r="B54" s="458" t="s">
        <v>21</v>
      </c>
      <c r="C54" s="459" t="s">
        <v>37</v>
      </c>
      <c r="D54" s="650">
        <v>433</v>
      </c>
      <c r="E54" s="393">
        <v>421</v>
      </c>
      <c r="F54" s="651">
        <v>749</v>
      </c>
      <c r="G54" s="393">
        <v>473</v>
      </c>
      <c r="H54" s="393">
        <v>921</v>
      </c>
      <c r="I54" s="393">
        <v>513</v>
      </c>
      <c r="J54" s="393">
        <v>497</v>
      </c>
      <c r="K54" s="393">
        <v>828</v>
      </c>
      <c r="L54" s="393">
        <v>731</v>
      </c>
      <c r="M54" s="393">
        <v>670</v>
      </c>
      <c r="N54" s="393">
        <v>487</v>
      </c>
      <c r="O54" s="395">
        <v>242</v>
      </c>
      <c r="P54" s="449">
        <v>6965</v>
      </c>
    </row>
    <row r="55" spans="1:16" s="302" customFormat="1" ht="14.25">
      <c r="A55" s="154" t="s">
        <v>25</v>
      </c>
      <c r="B55" s="466"/>
      <c r="C55" s="467" t="s">
        <v>38</v>
      </c>
      <c r="D55" s="367">
        <v>0.7413394919168591</v>
      </c>
      <c r="E55" s="468">
        <v>1.344418052256532</v>
      </c>
      <c r="F55" s="468">
        <v>0.7583444592790387</v>
      </c>
      <c r="G55" s="468">
        <v>1.8625792811839323</v>
      </c>
      <c r="H55" s="468">
        <v>0.6036916395222585</v>
      </c>
      <c r="I55" s="468">
        <v>0.5185185185185185</v>
      </c>
      <c r="J55" s="468">
        <v>0.8913480885311871</v>
      </c>
      <c r="K55" s="468">
        <v>0.6956521739130435</v>
      </c>
      <c r="L55" s="468">
        <v>0.9808481532147743</v>
      </c>
      <c r="M55" s="468">
        <v>0.7194029850746269</v>
      </c>
      <c r="N55" s="468">
        <v>0.9794661190965093</v>
      </c>
      <c r="O55" s="469">
        <v>2.1983471074380163</v>
      </c>
      <c r="P55" s="329">
        <v>0.9167264895908112</v>
      </c>
    </row>
    <row r="56" spans="1:16" ht="14.25">
      <c r="A56" s="22"/>
      <c r="B56" s="471"/>
      <c r="C56" s="472" t="s">
        <v>36</v>
      </c>
      <c r="D56" s="473">
        <v>159</v>
      </c>
      <c r="E56" s="311">
        <v>319</v>
      </c>
      <c r="F56" s="311">
        <v>305</v>
      </c>
      <c r="G56" s="311">
        <v>478</v>
      </c>
      <c r="H56" s="311">
        <v>286</v>
      </c>
      <c r="I56" s="311">
        <v>118</v>
      </c>
      <c r="J56" s="311">
        <v>203</v>
      </c>
      <c r="K56" s="311">
        <v>353</v>
      </c>
      <c r="L56" s="311">
        <v>322</v>
      </c>
      <c r="M56" s="311">
        <v>158</v>
      </c>
      <c r="N56" s="311">
        <v>245</v>
      </c>
      <c r="O56" s="398">
        <v>303</v>
      </c>
      <c r="P56" s="429">
        <v>3249</v>
      </c>
    </row>
    <row r="57" spans="1:16" ht="14.25">
      <c r="A57" s="22"/>
      <c r="B57" s="458" t="s">
        <v>23</v>
      </c>
      <c r="C57" s="459" t="s">
        <v>37</v>
      </c>
      <c r="D57" s="648">
        <v>184</v>
      </c>
      <c r="E57" s="461">
        <v>128</v>
      </c>
      <c r="F57" s="649">
        <v>251</v>
      </c>
      <c r="G57" s="461">
        <v>200</v>
      </c>
      <c r="H57" s="461">
        <v>375</v>
      </c>
      <c r="I57" s="461">
        <v>342</v>
      </c>
      <c r="J57" s="461">
        <v>176</v>
      </c>
      <c r="K57" s="461">
        <v>293</v>
      </c>
      <c r="L57" s="461">
        <v>280</v>
      </c>
      <c r="M57" s="461">
        <v>365</v>
      </c>
      <c r="N57" s="461">
        <v>228</v>
      </c>
      <c r="O57" s="464">
        <v>62</v>
      </c>
      <c r="P57" s="429">
        <v>2884</v>
      </c>
    </row>
    <row r="58" spans="1:16" s="302" customFormat="1" ht="14.25">
      <c r="A58" s="154"/>
      <c r="B58" s="466"/>
      <c r="C58" s="467" t="s">
        <v>38</v>
      </c>
      <c r="D58" s="367">
        <v>0.8641304347826086</v>
      </c>
      <c r="E58" s="468">
        <v>2.4921875</v>
      </c>
      <c r="F58" s="468">
        <v>1.2151394422310757</v>
      </c>
      <c r="G58" s="468">
        <v>2.39</v>
      </c>
      <c r="H58" s="468">
        <v>0.7626666666666667</v>
      </c>
      <c r="I58" s="468">
        <v>0.34502923976608185</v>
      </c>
      <c r="J58" s="468">
        <v>1.1534090909090908</v>
      </c>
      <c r="K58" s="468">
        <v>1.204778156996587</v>
      </c>
      <c r="L58" s="468">
        <v>1.15</v>
      </c>
      <c r="M58" s="468">
        <v>0.4328767123287671</v>
      </c>
      <c r="N58" s="468">
        <v>1.0745614035087718</v>
      </c>
      <c r="O58" s="469">
        <v>4.887096774193548</v>
      </c>
      <c r="P58" s="335">
        <v>1.1265603328710125</v>
      </c>
    </row>
    <row r="59" spans="1:16" ht="14.25">
      <c r="A59" s="22" t="s">
        <v>24</v>
      </c>
      <c r="B59" s="471"/>
      <c r="C59" s="472" t="s">
        <v>36</v>
      </c>
      <c r="D59" s="373">
        <v>162</v>
      </c>
      <c r="E59" s="652">
        <v>247</v>
      </c>
      <c r="F59" s="652">
        <v>263</v>
      </c>
      <c r="G59" s="652">
        <v>403</v>
      </c>
      <c r="H59" s="652">
        <v>270</v>
      </c>
      <c r="I59" s="652">
        <v>148</v>
      </c>
      <c r="J59" s="652">
        <v>240</v>
      </c>
      <c r="K59" s="652">
        <v>223</v>
      </c>
      <c r="L59" s="652">
        <v>395</v>
      </c>
      <c r="M59" s="652">
        <v>324</v>
      </c>
      <c r="N59" s="652">
        <v>232</v>
      </c>
      <c r="O59" s="653">
        <v>229</v>
      </c>
      <c r="P59" s="487">
        <v>3136</v>
      </c>
    </row>
    <row r="60" spans="1:16" ht="14.25">
      <c r="A60" s="22"/>
      <c r="B60" s="458" t="s">
        <v>19</v>
      </c>
      <c r="C60" s="459" t="s">
        <v>37</v>
      </c>
      <c r="D60" s="460">
        <v>249</v>
      </c>
      <c r="E60" s="463">
        <v>293</v>
      </c>
      <c r="F60" s="462">
        <v>498</v>
      </c>
      <c r="G60" s="463">
        <v>273</v>
      </c>
      <c r="H60" s="463">
        <v>546</v>
      </c>
      <c r="I60" s="463">
        <v>171</v>
      </c>
      <c r="J60" s="463">
        <v>321</v>
      </c>
      <c r="K60" s="463">
        <v>535</v>
      </c>
      <c r="L60" s="463">
        <v>451</v>
      </c>
      <c r="M60" s="463">
        <v>305</v>
      </c>
      <c r="N60" s="463">
        <v>259</v>
      </c>
      <c r="O60" s="654">
        <v>180</v>
      </c>
      <c r="P60" s="488">
        <v>4081</v>
      </c>
    </row>
    <row r="61" spans="1:16" s="302" customFormat="1" ht="15" thickBot="1">
      <c r="A61" s="155"/>
      <c r="B61" s="482"/>
      <c r="C61" s="489" t="s">
        <v>38</v>
      </c>
      <c r="D61" s="439">
        <v>0.6506024096385542</v>
      </c>
      <c r="E61" s="484">
        <v>0.8430034129692833</v>
      </c>
      <c r="F61" s="484">
        <v>0.5281124497991968</v>
      </c>
      <c r="G61" s="484">
        <v>1.4761904761904763</v>
      </c>
      <c r="H61" s="484">
        <v>0.4945054945054945</v>
      </c>
      <c r="I61" s="484">
        <v>0.8654970760233918</v>
      </c>
      <c r="J61" s="484">
        <v>0.7476635514018691</v>
      </c>
      <c r="K61" s="484">
        <v>0.41682242990654206</v>
      </c>
      <c r="L61" s="484">
        <v>0.8758314855875832</v>
      </c>
      <c r="M61" s="484">
        <v>1.062295081967213</v>
      </c>
      <c r="N61" s="484">
        <v>0.8957528957528957</v>
      </c>
      <c r="O61" s="490">
        <v>1.2722222222222221</v>
      </c>
      <c r="P61" s="442">
        <v>0.7684391080617495</v>
      </c>
    </row>
    <row r="62" spans="1:16" ht="15" thickTop="1">
      <c r="A62" s="24"/>
      <c r="B62" s="491"/>
      <c r="C62" s="492" t="s">
        <v>36</v>
      </c>
      <c r="D62" s="493">
        <v>2</v>
      </c>
      <c r="E62" s="494">
        <v>0</v>
      </c>
      <c r="F62" s="494">
        <v>2</v>
      </c>
      <c r="G62" s="494">
        <v>22</v>
      </c>
      <c r="H62" s="494">
        <v>10</v>
      </c>
      <c r="I62" s="494">
        <v>2</v>
      </c>
      <c r="J62" s="494">
        <v>8</v>
      </c>
      <c r="K62" s="494">
        <v>60</v>
      </c>
      <c r="L62" s="494">
        <v>2</v>
      </c>
      <c r="M62" s="494">
        <v>0</v>
      </c>
      <c r="N62" s="494">
        <v>1</v>
      </c>
      <c r="O62" s="495">
        <v>3</v>
      </c>
      <c r="P62" s="451">
        <v>112</v>
      </c>
    </row>
    <row r="63" spans="1:16" ht="14.25">
      <c r="A63" s="24"/>
      <c r="B63" s="491" t="s">
        <v>21</v>
      </c>
      <c r="C63" s="496" t="s">
        <v>37</v>
      </c>
      <c r="D63" s="655">
        <v>96</v>
      </c>
      <c r="E63" s="497">
        <v>49</v>
      </c>
      <c r="F63" s="656">
        <v>6</v>
      </c>
      <c r="G63" s="497">
        <v>0</v>
      </c>
      <c r="H63" s="497">
        <v>41</v>
      </c>
      <c r="I63" s="497">
        <v>26</v>
      </c>
      <c r="J63" s="497">
        <v>22</v>
      </c>
      <c r="K63" s="497">
        <v>1</v>
      </c>
      <c r="L63" s="497">
        <v>33</v>
      </c>
      <c r="M63" s="497">
        <v>1</v>
      </c>
      <c r="N63" s="497">
        <v>2</v>
      </c>
      <c r="O63" s="499">
        <v>3</v>
      </c>
      <c r="P63" s="449">
        <v>280</v>
      </c>
    </row>
    <row r="64" spans="1:16" s="302" customFormat="1" ht="14.25">
      <c r="A64" s="156" t="s">
        <v>26</v>
      </c>
      <c r="B64" s="500"/>
      <c r="C64" s="501" t="s">
        <v>38</v>
      </c>
      <c r="D64" s="367">
        <v>0.020833333333333332</v>
      </c>
      <c r="E64" s="502">
        <v>0</v>
      </c>
      <c r="F64" s="502">
        <v>0.3333333333333333</v>
      </c>
      <c r="G64" s="502" t="e">
        <v>#DIV/0!</v>
      </c>
      <c r="H64" s="502">
        <v>0.24390243902439024</v>
      </c>
      <c r="I64" s="502">
        <v>0.07692307692307693</v>
      </c>
      <c r="J64" s="502">
        <v>0.36363636363636365</v>
      </c>
      <c r="K64" s="502">
        <v>60</v>
      </c>
      <c r="L64" s="502">
        <v>0.06060606060606061</v>
      </c>
      <c r="M64" s="502">
        <v>0</v>
      </c>
      <c r="N64" s="468">
        <v>0.5</v>
      </c>
      <c r="O64" s="469">
        <v>1</v>
      </c>
      <c r="P64" s="503">
        <v>0.4</v>
      </c>
    </row>
    <row r="65" spans="1:16" ht="14.25">
      <c r="A65" s="24"/>
      <c r="B65" s="504"/>
      <c r="C65" s="505" t="s">
        <v>36</v>
      </c>
      <c r="D65" s="506">
        <v>1</v>
      </c>
      <c r="E65" s="507">
        <v>0</v>
      </c>
      <c r="F65" s="507">
        <v>1</v>
      </c>
      <c r="G65" s="507">
        <v>21</v>
      </c>
      <c r="H65" s="507">
        <v>7</v>
      </c>
      <c r="I65" s="507">
        <v>1</v>
      </c>
      <c r="J65" s="507">
        <v>8</v>
      </c>
      <c r="K65" s="507">
        <v>1</v>
      </c>
      <c r="L65" s="507">
        <v>1</v>
      </c>
      <c r="M65" s="507">
        <v>0</v>
      </c>
      <c r="N65" s="507">
        <v>1</v>
      </c>
      <c r="O65" s="414">
        <v>3</v>
      </c>
      <c r="P65" s="474">
        <v>45</v>
      </c>
    </row>
    <row r="66" spans="1:16" ht="14.25">
      <c r="A66" s="24"/>
      <c r="B66" s="491" t="s">
        <v>23</v>
      </c>
      <c r="C66" s="496" t="s">
        <v>37</v>
      </c>
      <c r="D66" s="655">
        <v>3</v>
      </c>
      <c r="E66" s="657">
        <v>0</v>
      </c>
      <c r="F66" s="656">
        <v>6</v>
      </c>
      <c r="G66" s="657">
        <v>0</v>
      </c>
      <c r="H66" s="657">
        <v>3</v>
      </c>
      <c r="I66" s="657">
        <v>1</v>
      </c>
      <c r="J66" s="657">
        <v>4</v>
      </c>
      <c r="K66" s="657">
        <v>1</v>
      </c>
      <c r="L66" s="657">
        <v>3</v>
      </c>
      <c r="M66" s="657">
        <v>0</v>
      </c>
      <c r="N66" s="497">
        <v>2</v>
      </c>
      <c r="O66" s="499">
        <v>3</v>
      </c>
      <c r="P66" s="481">
        <v>26</v>
      </c>
    </row>
    <row r="67" spans="1:16" s="302" customFormat="1" ht="14.25">
      <c r="A67" s="156"/>
      <c r="B67" s="500"/>
      <c r="C67" s="509" t="s">
        <v>38</v>
      </c>
      <c r="D67" s="367">
        <v>0.3333333333333333</v>
      </c>
      <c r="E67" s="510" t="e">
        <v>#DIV/0!</v>
      </c>
      <c r="F67" s="510">
        <v>0.16666666666666666</v>
      </c>
      <c r="G67" s="510" t="e">
        <v>#DIV/0!</v>
      </c>
      <c r="H67" s="510">
        <v>2.3333333333333335</v>
      </c>
      <c r="I67" s="510">
        <v>1</v>
      </c>
      <c r="J67" s="510">
        <v>2</v>
      </c>
      <c r="K67" s="510">
        <v>1</v>
      </c>
      <c r="L67" s="510">
        <v>0.3333333333333333</v>
      </c>
      <c r="M67" s="510" t="e">
        <v>#DIV/0!</v>
      </c>
      <c r="N67" s="468">
        <v>0.5</v>
      </c>
      <c r="O67" s="469">
        <v>1</v>
      </c>
      <c r="P67" s="511">
        <v>1.7307692307692308</v>
      </c>
    </row>
    <row r="68" spans="1:16" ht="14.25">
      <c r="A68" s="24" t="s">
        <v>27</v>
      </c>
      <c r="B68" s="504"/>
      <c r="C68" s="505" t="s">
        <v>36</v>
      </c>
      <c r="D68" s="382">
        <v>1</v>
      </c>
      <c r="E68" s="612">
        <v>0</v>
      </c>
      <c r="F68" s="612">
        <v>1</v>
      </c>
      <c r="G68" s="612">
        <v>1</v>
      </c>
      <c r="H68" s="612">
        <v>3</v>
      </c>
      <c r="I68" s="612">
        <v>1</v>
      </c>
      <c r="J68" s="612">
        <v>0</v>
      </c>
      <c r="K68" s="612">
        <v>59</v>
      </c>
      <c r="L68" s="612">
        <v>1</v>
      </c>
      <c r="M68" s="612">
        <v>0</v>
      </c>
      <c r="N68" s="612">
        <v>0</v>
      </c>
      <c r="O68" s="613">
        <v>0</v>
      </c>
      <c r="P68" s="429">
        <v>67</v>
      </c>
    </row>
    <row r="69" spans="1:16" ht="14.25">
      <c r="A69" s="24"/>
      <c r="B69" s="491" t="s">
        <v>19</v>
      </c>
      <c r="C69" s="496" t="s">
        <v>37</v>
      </c>
      <c r="D69" s="460">
        <v>93</v>
      </c>
      <c r="E69" s="512">
        <v>49</v>
      </c>
      <c r="F69" s="512">
        <v>0</v>
      </c>
      <c r="G69" s="512">
        <v>0</v>
      </c>
      <c r="H69" s="512">
        <v>38</v>
      </c>
      <c r="I69" s="512">
        <v>25</v>
      </c>
      <c r="J69" s="512">
        <v>18</v>
      </c>
      <c r="K69" s="512">
        <v>0</v>
      </c>
      <c r="L69" s="512">
        <v>30</v>
      </c>
      <c r="M69" s="512">
        <v>1</v>
      </c>
      <c r="N69" s="512">
        <v>0</v>
      </c>
      <c r="O69" s="513">
        <v>0</v>
      </c>
      <c r="P69" s="481">
        <v>254</v>
      </c>
    </row>
    <row r="70" spans="1:16" s="302" customFormat="1" ht="15" thickBot="1">
      <c r="A70" s="156"/>
      <c r="B70" s="514"/>
      <c r="C70" s="515" t="s">
        <v>38</v>
      </c>
      <c r="D70" s="516">
        <v>0.010752688172043012</v>
      </c>
      <c r="E70" s="517">
        <v>0</v>
      </c>
      <c r="F70" s="517" t="e">
        <v>#DIV/0!</v>
      </c>
      <c r="G70" s="517" t="e">
        <v>#DIV/0!</v>
      </c>
      <c r="H70" s="517">
        <v>0.07894736842105263</v>
      </c>
      <c r="I70" s="517">
        <v>0.04</v>
      </c>
      <c r="J70" s="517">
        <v>0</v>
      </c>
      <c r="K70" s="517" t="e">
        <v>#DIV/0!</v>
      </c>
      <c r="L70" s="517">
        <v>0.03333333333333333</v>
      </c>
      <c r="M70" s="517">
        <v>0</v>
      </c>
      <c r="N70" s="517" t="e">
        <v>#DIV/0!</v>
      </c>
      <c r="O70" s="518" t="e">
        <v>#DIV/0!</v>
      </c>
      <c r="P70" s="519">
        <v>0.2637795275590551</v>
      </c>
    </row>
    <row r="71" spans="1:16" ht="15" thickTop="1">
      <c r="A71" s="23"/>
      <c r="B71" s="520"/>
      <c r="C71" s="521" t="s">
        <v>36</v>
      </c>
      <c r="D71" s="522">
        <v>206</v>
      </c>
      <c r="E71" s="658">
        <v>95</v>
      </c>
      <c r="F71" s="658">
        <v>226</v>
      </c>
      <c r="G71" s="658">
        <v>156</v>
      </c>
      <c r="H71" s="658">
        <v>144</v>
      </c>
      <c r="I71" s="658">
        <v>100</v>
      </c>
      <c r="J71" s="658">
        <v>125</v>
      </c>
      <c r="K71" s="658">
        <v>258</v>
      </c>
      <c r="L71" s="658">
        <v>134</v>
      </c>
      <c r="M71" s="658">
        <v>440</v>
      </c>
      <c r="N71" s="658">
        <v>180</v>
      </c>
      <c r="O71" s="659">
        <v>129</v>
      </c>
      <c r="P71" s="457">
        <v>2193</v>
      </c>
    </row>
    <row r="72" spans="1:16" ht="14.25">
      <c r="A72" s="24"/>
      <c r="B72" s="491" t="s">
        <v>21</v>
      </c>
      <c r="C72" s="496" t="s">
        <v>37</v>
      </c>
      <c r="D72" s="460">
        <v>123</v>
      </c>
      <c r="E72" s="508">
        <v>129</v>
      </c>
      <c r="F72" s="462">
        <v>182</v>
      </c>
      <c r="G72" s="508">
        <v>203</v>
      </c>
      <c r="H72" s="508">
        <v>380</v>
      </c>
      <c r="I72" s="508">
        <v>174</v>
      </c>
      <c r="J72" s="508">
        <v>158</v>
      </c>
      <c r="K72" s="508">
        <v>150</v>
      </c>
      <c r="L72" s="508">
        <v>143</v>
      </c>
      <c r="M72" s="508">
        <v>214</v>
      </c>
      <c r="N72" s="498">
        <v>89</v>
      </c>
      <c r="O72" s="660">
        <v>121</v>
      </c>
      <c r="P72" s="481">
        <v>2066</v>
      </c>
    </row>
    <row r="73" spans="1:16" s="302" customFormat="1" ht="14.25">
      <c r="A73" s="154"/>
      <c r="B73" s="523"/>
      <c r="C73" s="467" t="s">
        <v>38</v>
      </c>
      <c r="D73" s="367">
        <v>1.6747967479674797</v>
      </c>
      <c r="E73" s="524">
        <v>0.7364341085271318</v>
      </c>
      <c r="F73" s="524">
        <v>1.2417582417582418</v>
      </c>
      <c r="G73" s="524">
        <v>0.7684729064039408</v>
      </c>
      <c r="H73" s="524">
        <v>0.37894736842105264</v>
      </c>
      <c r="I73" s="524">
        <v>0.5747126436781609</v>
      </c>
      <c r="J73" s="524">
        <v>0.7911392405063291</v>
      </c>
      <c r="K73" s="524">
        <v>1.72</v>
      </c>
      <c r="L73" s="524">
        <v>0.9370629370629371</v>
      </c>
      <c r="M73" s="524">
        <v>2.05607476635514</v>
      </c>
      <c r="N73" s="510">
        <v>2.0224719101123596</v>
      </c>
      <c r="O73" s="415">
        <v>1.0661157024793388</v>
      </c>
      <c r="P73" s="329">
        <v>1.0614714424007745</v>
      </c>
    </row>
    <row r="74" spans="1:16" ht="14.25">
      <c r="A74" s="24"/>
      <c r="B74" s="491"/>
      <c r="C74" s="525" t="s">
        <v>36</v>
      </c>
      <c r="D74" s="526">
        <v>120</v>
      </c>
      <c r="E74" s="612">
        <v>0</v>
      </c>
      <c r="F74" s="612">
        <v>77</v>
      </c>
      <c r="G74" s="612">
        <v>0</v>
      </c>
      <c r="H74" s="612">
        <v>0</v>
      </c>
      <c r="I74" s="612">
        <v>0</v>
      </c>
      <c r="J74" s="612">
        <v>0</v>
      </c>
      <c r="K74" s="612">
        <v>169</v>
      </c>
      <c r="L74" s="612">
        <v>0</v>
      </c>
      <c r="M74" s="612">
        <v>303</v>
      </c>
      <c r="N74" s="612">
        <v>0</v>
      </c>
      <c r="O74" s="613">
        <v>0</v>
      </c>
      <c r="P74" s="474">
        <v>669</v>
      </c>
    </row>
    <row r="75" spans="1:16" ht="14.25">
      <c r="A75" s="24"/>
      <c r="B75" s="491" t="s">
        <v>39</v>
      </c>
      <c r="C75" s="527" t="s">
        <v>37</v>
      </c>
      <c r="D75" s="460">
        <v>0</v>
      </c>
      <c r="E75" s="508">
        <v>0</v>
      </c>
      <c r="F75" s="462">
        <v>0</v>
      </c>
      <c r="G75" s="508">
        <v>50</v>
      </c>
      <c r="H75" s="508">
        <v>164</v>
      </c>
      <c r="I75" s="508">
        <v>56</v>
      </c>
      <c r="J75" s="508">
        <v>50</v>
      </c>
      <c r="K75" s="508">
        <v>0</v>
      </c>
      <c r="L75" s="508">
        <v>0</v>
      </c>
      <c r="M75" s="508">
        <v>0</v>
      </c>
      <c r="N75" s="498">
        <v>0</v>
      </c>
      <c r="O75" s="660">
        <v>0</v>
      </c>
      <c r="P75" s="481">
        <v>320</v>
      </c>
    </row>
    <row r="76" spans="1:16" s="302" customFormat="1" ht="14.25">
      <c r="A76" s="154" t="s">
        <v>29</v>
      </c>
      <c r="B76" s="466"/>
      <c r="C76" s="528" t="s">
        <v>38</v>
      </c>
      <c r="D76" s="377" t="e">
        <v>#DIV/0!</v>
      </c>
      <c r="E76" s="524" t="e">
        <v>#DIV/0!</v>
      </c>
      <c r="F76" s="524" t="e">
        <v>#DIV/0!</v>
      </c>
      <c r="G76" s="524">
        <v>0</v>
      </c>
      <c r="H76" s="524">
        <v>0</v>
      </c>
      <c r="I76" s="524">
        <v>0</v>
      </c>
      <c r="J76" s="524">
        <v>0</v>
      </c>
      <c r="K76" s="524" t="e">
        <v>#DIV/0!</v>
      </c>
      <c r="L76" s="524" t="e">
        <v>#DIV/0!</v>
      </c>
      <c r="M76" s="524" t="e">
        <v>#DIV/0!</v>
      </c>
      <c r="N76" s="510" t="e">
        <v>#DIV/0!</v>
      </c>
      <c r="O76" s="415" t="e">
        <v>#DIV/0!</v>
      </c>
      <c r="P76" s="335">
        <v>2.090625</v>
      </c>
    </row>
    <row r="77" spans="1:16" ht="14.25">
      <c r="A77" s="24"/>
      <c r="B77" s="504"/>
      <c r="C77" s="505" t="s">
        <v>36</v>
      </c>
      <c r="D77" s="526">
        <v>77</v>
      </c>
      <c r="E77" s="612">
        <v>86</v>
      </c>
      <c r="F77" s="612">
        <v>134</v>
      </c>
      <c r="G77" s="612">
        <v>145</v>
      </c>
      <c r="H77" s="612">
        <v>136</v>
      </c>
      <c r="I77" s="612">
        <v>93</v>
      </c>
      <c r="J77" s="612">
        <v>123</v>
      </c>
      <c r="K77" s="612">
        <v>86</v>
      </c>
      <c r="L77" s="612">
        <v>124</v>
      </c>
      <c r="M77" s="612">
        <v>96</v>
      </c>
      <c r="N77" s="612">
        <v>160</v>
      </c>
      <c r="O77" s="613">
        <v>110</v>
      </c>
      <c r="P77" s="429">
        <v>1370</v>
      </c>
    </row>
    <row r="78" spans="1:16" ht="14.25">
      <c r="A78" s="24"/>
      <c r="B78" s="491" t="s">
        <v>23</v>
      </c>
      <c r="C78" s="496" t="s">
        <v>37</v>
      </c>
      <c r="D78" s="460">
        <v>122</v>
      </c>
      <c r="E78" s="508">
        <v>107</v>
      </c>
      <c r="F78" s="462">
        <v>162</v>
      </c>
      <c r="G78" s="508">
        <v>122</v>
      </c>
      <c r="H78" s="508">
        <v>204</v>
      </c>
      <c r="I78" s="508">
        <v>106</v>
      </c>
      <c r="J78" s="508">
        <v>100</v>
      </c>
      <c r="K78" s="508">
        <v>141</v>
      </c>
      <c r="L78" s="508">
        <v>124</v>
      </c>
      <c r="M78" s="508">
        <v>192</v>
      </c>
      <c r="N78" s="498">
        <v>83</v>
      </c>
      <c r="O78" s="660">
        <v>100</v>
      </c>
      <c r="P78" s="451">
        <v>1563</v>
      </c>
    </row>
    <row r="79" spans="1:16" s="302" customFormat="1" ht="14.25">
      <c r="A79" s="154"/>
      <c r="B79" s="523"/>
      <c r="C79" s="467" t="s">
        <v>38</v>
      </c>
      <c r="D79" s="377">
        <v>0.6311475409836066</v>
      </c>
      <c r="E79" s="524">
        <v>0.8037383177570093</v>
      </c>
      <c r="F79" s="524">
        <v>0.8271604938271605</v>
      </c>
      <c r="G79" s="524">
        <v>1.1885245901639345</v>
      </c>
      <c r="H79" s="524">
        <v>0.6666666666666666</v>
      </c>
      <c r="I79" s="524">
        <v>0.8773584905660378</v>
      </c>
      <c r="J79" s="524">
        <v>1.23</v>
      </c>
      <c r="K79" s="524">
        <v>0.6099290780141844</v>
      </c>
      <c r="L79" s="524">
        <v>1</v>
      </c>
      <c r="M79" s="524">
        <v>0.5</v>
      </c>
      <c r="N79" s="510">
        <v>1.927710843373494</v>
      </c>
      <c r="O79" s="415">
        <v>1.1</v>
      </c>
      <c r="P79" s="335">
        <v>0.8765195137555982</v>
      </c>
    </row>
    <row r="80" spans="1:16" ht="14.25">
      <c r="A80" s="24"/>
      <c r="B80" s="491"/>
      <c r="C80" s="505" t="s">
        <v>36</v>
      </c>
      <c r="D80" s="382">
        <v>0</v>
      </c>
      <c r="E80" s="612">
        <v>0</v>
      </c>
      <c r="F80" s="612">
        <v>0</v>
      </c>
      <c r="G80" s="612">
        <v>0</v>
      </c>
      <c r="H80" s="612">
        <v>0</v>
      </c>
      <c r="I80" s="612">
        <v>0</v>
      </c>
      <c r="J80" s="612">
        <v>0</v>
      </c>
      <c r="K80" s="612">
        <v>0</v>
      </c>
      <c r="L80" s="612">
        <v>0</v>
      </c>
      <c r="M80" s="612">
        <v>0</v>
      </c>
      <c r="N80" s="661">
        <v>0</v>
      </c>
      <c r="O80" s="635">
        <v>0</v>
      </c>
      <c r="P80" s="451">
        <v>0</v>
      </c>
    </row>
    <row r="81" spans="1:16" ht="14.25">
      <c r="A81" s="24"/>
      <c r="B81" s="491" t="s">
        <v>39</v>
      </c>
      <c r="C81" s="496" t="s">
        <v>37</v>
      </c>
      <c r="D81" s="460">
        <v>0</v>
      </c>
      <c r="E81" s="508">
        <v>0</v>
      </c>
      <c r="F81" s="462">
        <v>0</v>
      </c>
      <c r="G81" s="508">
        <v>0</v>
      </c>
      <c r="H81" s="508">
        <v>0</v>
      </c>
      <c r="I81" s="508">
        <v>0</v>
      </c>
      <c r="J81" s="508">
        <v>0</v>
      </c>
      <c r="K81" s="508">
        <v>0</v>
      </c>
      <c r="L81" s="508">
        <v>0</v>
      </c>
      <c r="M81" s="508">
        <v>0</v>
      </c>
      <c r="N81" s="498">
        <v>0</v>
      </c>
      <c r="O81" s="660">
        <v>0</v>
      </c>
      <c r="P81" s="451">
        <v>0</v>
      </c>
    </row>
    <row r="82" spans="1:16" s="302" customFormat="1" ht="14.25">
      <c r="A82" s="156"/>
      <c r="B82" s="500"/>
      <c r="C82" s="509" t="s">
        <v>38</v>
      </c>
      <c r="D82" s="377" t="e">
        <v>#DIV/0!</v>
      </c>
      <c r="E82" s="378" t="e">
        <v>#DIV/0!</v>
      </c>
      <c r="F82" s="378" t="e">
        <v>#DIV/0!</v>
      </c>
      <c r="G82" s="378" t="e">
        <v>#DIV/0!</v>
      </c>
      <c r="H82" s="529" t="e">
        <v>#DIV/0!</v>
      </c>
      <c r="I82" s="529" t="e">
        <v>#DIV/0!</v>
      </c>
      <c r="J82" s="510" t="e">
        <v>#DIV/0!</v>
      </c>
      <c r="K82" s="510" t="e">
        <v>#DIV/0!</v>
      </c>
      <c r="L82" s="510" t="e">
        <v>#DIV/0!</v>
      </c>
      <c r="M82" s="510" t="e">
        <v>#DIV/0!</v>
      </c>
      <c r="N82" s="510" t="e">
        <v>#DIV/0!</v>
      </c>
      <c r="O82" s="415" t="e">
        <v>#DIV/0!</v>
      </c>
      <c r="P82" s="503">
        <v>0</v>
      </c>
    </row>
    <row r="83" spans="1:16" ht="14.25">
      <c r="A83" s="24" t="s">
        <v>30</v>
      </c>
      <c r="B83" s="504"/>
      <c r="C83" s="505" t="s">
        <v>36</v>
      </c>
      <c r="D83" s="526">
        <v>129</v>
      </c>
      <c r="E83" s="530">
        <v>9</v>
      </c>
      <c r="F83" s="530">
        <v>92</v>
      </c>
      <c r="G83" s="530">
        <v>11</v>
      </c>
      <c r="H83" s="530">
        <v>8</v>
      </c>
      <c r="I83" s="530">
        <v>7</v>
      </c>
      <c r="J83" s="530">
        <v>2</v>
      </c>
      <c r="K83" s="530">
        <v>172</v>
      </c>
      <c r="L83" s="530">
        <v>10</v>
      </c>
      <c r="M83" s="530">
        <v>344</v>
      </c>
      <c r="N83" s="530">
        <v>20</v>
      </c>
      <c r="O83" s="531">
        <v>19</v>
      </c>
      <c r="P83" s="429">
        <v>823</v>
      </c>
    </row>
    <row r="84" spans="1:16" ht="14.25">
      <c r="A84" s="24"/>
      <c r="B84" s="491" t="s">
        <v>19</v>
      </c>
      <c r="C84" s="496" t="s">
        <v>37</v>
      </c>
      <c r="D84" s="460">
        <v>1</v>
      </c>
      <c r="E84" s="512">
        <v>22</v>
      </c>
      <c r="F84" s="512">
        <v>20</v>
      </c>
      <c r="G84" s="512">
        <v>81</v>
      </c>
      <c r="H84" s="512">
        <v>176</v>
      </c>
      <c r="I84" s="512">
        <v>68</v>
      </c>
      <c r="J84" s="512">
        <v>58</v>
      </c>
      <c r="K84" s="512">
        <v>9</v>
      </c>
      <c r="L84" s="512">
        <v>19</v>
      </c>
      <c r="M84" s="512">
        <v>22</v>
      </c>
      <c r="N84" s="512">
        <v>6</v>
      </c>
      <c r="O84" s="513">
        <v>21</v>
      </c>
      <c r="P84" s="429">
        <v>503</v>
      </c>
    </row>
    <row r="85" spans="1:16" s="302" customFormat="1" ht="14.25">
      <c r="A85" s="154"/>
      <c r="B85" s="523"/>
      <c r="C85" s="467" t="s">
        <v>38</v>
      </c>
      <c r="D85" s="377">
        <v>129</v>
      </c>
      <c r="E85" s="524">
        <v>0.4090909090909091</v>
      </c>
      <c r="F85" s="524">
        <v>4.6</v>
      </c>
      <c r="G85" s="524">
        <v>0.13580246913580246</v>
      </c>
      <c r="H85" s="524">
        <v>0.045454545454545456</v>
      </c>
      <c r="I85" s="524">
        <v>0.10294117647058823</v>
      </c>
      <c r="J85" s="524">
        <v>0.034482758620689655</v>
      </c>
      <c r="K85" s="524">
        <v>19.11111111111111</v>
      </c>
      <c r="L85" s="524">
        <v>0.5263157894736842</v>
      </c>
      <c r="M85" s="524">
        <v>15.636363636363637</v>
      </c>
      <c r="N85" s="510">
        <v>3.3333333333333335</v>
      </c>
      <c r="O85" s="415">
        <v>0.9047619047619048</v>
      </c>
      <c r="P85" s="335">
        <v>1.636182902584493</v>
      </c>
    </row>
    <row r="86" spans="1:16" ht="14.25">
      <c r="A86" s="24"/>
      <c r="B86" s="491"/>
      <c r="C86" s="505" t="s">
        <v>36</v>
      </c>
      <c r="D86" s="526">
        <v>120</v>
      </c>
      <c r="E86" s="612">
        <v>0</v>
      </c>
      <c r="F86" s="612">
        <v>77</v>
      </c>
      <c r="G86" s="612">
        <v>0</v>
      </c>
      <c r="H86" s="612">
        <v>0</v>
      </c>
      <c r="I86" s="612">
        <v>0</v>
      </c>
      <c r="J86" s="612">
        <v>0</v>
      </c>
      <c r="K86" s="612">
        <v>169</v>
      </c>
      <c r="L86" s="612">
        <v>0</v>
      </c>
      <c r="M86" s="612">
        <v>303</v>
      </c>
      <c r="N86" s="612">
        <v>0</v>
      </c>
      <c r="O86" s="613">
        <v>0</v>
      </c>
      <c r="P86" s="474">
        <v>669</v>
      </c>
    </row>
    <row r="87" spans="1:16" ht="14.25">
      <c r="A87" s="24"/>
      <c r="B87" s="491" t="s">
        <v>39</v>
      </c>
      <c r="C87" s="496" t="s">
        <v>37</v>
      </c>
      <c r="D87" s="460">
        <v>0</v>
      </c>
      <c r="E87" s="512">
        <v>0</v>
      </c>
      <c r="F87" s="512">
        <v>0</v>
      </c>
      <c r="G87" s="512">
        <v>50</v>
      </c>
      <c r="H87" s="512">
        <v>164</v>
      </c>
      <c r="I87" s="512">
        <v>56</v>
      </c>
      <c r="J87" s="512">
        <v>50</v>
      </c>
      <c r="K87" s="512">
        <v>0</v>
      </c>
      <c r="L87" s="512">
        <v>0</v>
      </c>
      <c r="M87" s="512">
        <v>0</v>
      </c>
      <c r="N87" s="512">
        <v>0</v>
      </c>
      <c r="O87" s="513">
        <v>0</v>
      </c>
      <c r="P87" s="481">
        <v>320</v>
      </c>
    </row>
    <row r="88" spans="1:16" s="302" customFormat="1" ht="15" thickBot="1">
      <c r="A88" s="157"/>
      <c r="B88" s="532"/>
      <c r="C88" s="533" t="s">
        <v>38</v>
      </c>
      <c r="D88" s="439" t="e">
        <v>#DIV/0!</v>
      </c>
      <c r="E88" s="534" t="e">
        <v>#DIV/0!</v>
      </c>
      <c r="F88" s="534" t="e">
        <v>#DIV/0!</v>
      </c>
      <c r="G88" s="534">
        <v>0</v>
      </c>
      <c r="H88" s="534">
        <v>0</v>
      </c>
      <c r="I88" s="534">
        <v>0</v>
      </c>
      <c r="J88" s="534">
        <v>0</v>
      </c>
      <c r="K88" s="534" t="e">
        <v>#DIV/0!</v>
      </c>
      <c r="L88" s="534" t="e">
        <v>#DIV/0!</v>
      </c>
      <c r="M88" s="534" t="e">
        <v>#DIV/0!</v>
      </c>
      <c r="N88" s="510" t="e">
        <v>#DIV/0!</v>
      </c>
      <c r="O88" s="415" t="e">
        <v>#DIV/0!</v>
      </c>
      <c r="P88" s="535">
        <v>2.090625</v>
      </c>
    </row>
    <row r="89" spans="1:16" ht="15" thickTop="1">
      <c r="A89" s="22"/>
      <c r="B89" s="458"/>
      <c r="C89" s="536" t="s">
        <v>36</v>
      </c>
      <c r="D89" s="662">
        <v>1231</v>
      </c>
      <c r="E89" s="363">
        <v>1523</v>
      </c>
      <c r="F89" s="363">
        <v>1654</v>
      </c>
      <c r="G89" s="363">
        <v>2291</v>
      </c>
      <c r="H89" s="363">
        <v>1870</v>
      </c>
      <c r="I89" s="363">
        <v>1234</v>
      </c>
      <c r="J89" s="363">
        <v>1569</v>
      </c>
      <c r="K89" s="363">
        <v>1829</v>
      </c>
      <c r="L89" s="363">
        <v>1725</v>
      </c>
      <c r="M89" s="363">
        <v>1765</v>
      </c>
      <c r="N89" s="363">
        <v>1686</v>
      </c>
      <c r="O89" s="365">
        <v>1555</v>
      </c>
      <c r="P89" s="486">
        <v>19932</v>
      </c>
    </row>
    <row r="90" spans="1:16" ht="14.25">
      <c r="A90" s="22"/>
      <c r="B90" s="458" t="s">
        <v>21</v>
      </c>
      <c r="C90" s="459" t="s">
        <v>37</v>
      </c>
      <c r="D90" s="650">
        <v>1407</v>
      </c>
      <c r="E90" s="393">
        <v>1291</v>
      </c>
      <c r="F90" s="651">
        <v>1894</v>
      </c>
      <c r="G90" s="651">
        <v>1532</v>
      </c>
      <c r="H90" s="651">
        <v>2405</v>
      </c>
      <c r="I90" s="651">
        <v>1656</v>
      </c>
      <c r="J90" s="651">
        <v>1691</v>
      </c>
      <c r="K90" s="651">
        <v>1809</v>
      </c>
      <c r="L90" s="651">
        <v>1888</v>
      </c>
      <c r="M90" s="651">
        <v>1909</v>
      </c>
      <c r="N90" s="651">
        <v>1422</v>
      </c>
      <c r="O90" s="663">
        <v>1054</v>
      </c>
      <c r="P90" s="481">
        <v>19958</v>
      </c>
    </row>
    <row r="91" spans="1:16" s="302" customFormat="1" ht="14.25">
      <c r="A91" s="154" t="s">
        <v>32</v>
      </c>
      <c r="B91" s="466"/>
      <c r="C91" s="467" t="s">
        <v>38</v>
      </c>
      <c r="D91" s="664">
        <v>0.8749111584932481</v>
      </c>
      <c r="E91" s="468">
        <v>1.179705654531371</v>
      </c>
      <c r="F91" s="416">
        <v>0.8732840549102429</v>
      </c>
      <c r="G91" s="416">
        <v>1.4954308093994777</v>
      </c>
      <c r="H91" s="416">
        <v>0.7775467775467776</v>
      </c>
      <c r="I91" s="416">
        <v>0.7451690821256038</v>
      </c>
      <c r="J91" s="416">
        <v>0.9278533412182141</v>
      </c>
      <c r="K91" s="416">
        <v>1.0110558319513543</v>
      </c>
      <c r="L91" s="416">
        <v>0.9136652542372882</v>
      </c>
      <c r="M91" s="416">
        <v>0.9245678365636459</v>
      </c>
      <c r="N91" s="416">
        <v>1.1856540084388185</v>
      </c>
      <c r="O91" s="427">
        <v>1.4753320683111955</v>
      </c>
      <c r="P91" s="335">
        <v>0.9986972642549353</v>
      </c>
    </row>
    <row r="92" spans="1:16" ht="14.25">
      <c r="A92" s="22"/>
      <c r="B92" s="471"/>
      <c r="C92" s="472" t="s">
        <v>36</v>
      </c>
      <c r="D92" s="373">
        <v>857</v>
      </c>
      <c r="E92" s="375">
        <v>1147</v>
      </c>
      <c r="F92" s="375">
        <v>1168</v>
      </c>
      <c r="G92" s="375">
        <v>1677</v>
      </c>
      <c r="H92" s="375">
        <v>1425</v>
      </c>
      <c r="I92" s="375">
        <v>950</v>
      </c>
      <c r="J92" s="375">
        <v>1196</v>
      </c>
      <c r="K92" s="375">
        <v>1248</v>
      </c>
      <c r="L92" s="375">
        <v>1205</v>
      </c>
      <c r="M92" s="375">
        <v>954</v>
      </c>
      <c r="N92" s="375">
        <v>1320</v>
      </c>
      <c r="O92" s="631">
        <v>1197</v>
      </c>
      <c r="P92" s="474">
        <v>14344</v>
      </c>
    </row>
    <row r="93" spans="1:16" ht="14.25">
      <c r="A93" s="22"/>
      <c r="B93" s="458" t="s">
        <v>23</v>
      </c>
      <c r="C93" s="459" t="s">
        <v>37</v>
      </c>
      <c r="D93" s="460">
        <v>950</v>
      </c>
      <c r="E93" s="463">
        <v>821</v>
      </c>
      <c r="F93" s="463">
        <v>1230</v>
      </c>
      <c r="G93" s="463">
        <v>1029</v>
      </c>
      <c r="H93" s="463">
        <v>1489</v>
      </c>
      <c r="I93" s="463">
        <v>1257</v>
      </c>
      <c r="J93" s="463">
        <v>1151</v>
      </c>
      <c r="K93" s="463">
        <v>1162</v>
      </c>
      <c r="L93" s="463">
        <v>1252</v>
      </c>
      <c r="M93" s="463">
        <v>1431</v>
      </c>
      <c r="N93" s="463">
        <v>1045</v>
      </c>
      <c r="O93" s="654">
        <v>774</v>
      </c>
      <c r="P93" s="481">
        <v>13591</v>
      </c>
    </row>
    <row r="94" spans="1:16" s="302" customFormat="1" ht="14.25">
      <c r="A94" s="154"/>
      <c r="B94" s="466"/>
      <c r="C94" s="467" t="s">
        <v>38</v>
      </c>
      <c r="D94" s="367">
        <v>0.9021052631578947</v>
      </c>
      <c r="E94" s="468">
        <v>1.3970767356881852</v>
      </c>
      <c r="F94" s="468">
        <v>0.9495934959349593</v>
      </c>
      <c r="G94" s="468">
        <v>1.629737609329446</v>
      </c>
      <c r="H94" s="468">
        <v>0.9570181329751511</v>
      </c>
      <c r="I94" s="468">
        <v>0.7557677008750995</v>
      </c>
      <c r="J94" s="468">
        <v>1.0390964378801042</v>
      </c>
      <c r="K94" s="468">
        <v>1.0740103270223753</v>
      </c>
      <c r="L94" s="468">
        <v>0.9624600638977636</v>
      </c>
      <c r="M94" s="468">
        <v>0.6666666666666666</v>
      </c>
      <c r="N94" s="468">
        <v>1.263157894736842</v>
      </c>
      <c r="O94" s="469">
        <v>1.5465116279069768</v>
      </c>
      <c r="P94" s="335">
        <v>1.055404311676845</v>
      </c>
    </row>
    <row r="95" spans="1:16" ht="14.25">
      <c r="A95" s="24" t="s">
        <v>14</v>
      </c>
      <c r="B95" s="504"/>
      <c r="C95" s="505" t="s">
        <v>36</v>
      </c>
      <c r="D95" s="537">
        <v>374</v>
      </c>
      <c r="E95" s="665">
        <v>376</v>
      </c>
      <c r="F95" s="665">
        <v>486</v>
      </c>
      <c r="G95" s="665">
        <v>614</v>
      </c>
      <c r="H95" s="665">
        <v>445</v>
      </c>
      <c r="I95" s="665">
        <v>284</v>
      </c>
      <c r="J95" s="665">
        <v>373</v>
      </c>
      <c r="K95" s="665">
        <v>581</v>
      </c>
      <c r="L95" s="665">
        <v>520</v>
      </c>
      <c r="M95" s="665">
        <v>811</v>
      </c>
      <c r="N95" s="665">
        <v>366</v>
      </c>
      <c r="O95" s="666">
        <v>358</v>
      </c>
      <c r="P95" s="474">
        <v>5588</v>
      </c>
    </row>
    <row r="96" spans="1:16" ht="14.25">
      <c r="A96" s="24"/>
      <c r="B96" s="491" t="s">
        <v>19</v>
      </c>
      <c r="C96" s="496" t="s">
        <v>37</v>
      </c>
      <c r="D96" s="540">
        <v>457</v>
      </c>
      <c r="E96" s="667">
        <v>470</v>
      </c>
      <c r="F96" s="667">
        <v>664</v>
      </c>
      <c r="G96" s="668">
        <v>503</v>
      </c>
      <c r="H96" s="667">
        <v>916</v>
      </c>
      <c r="I96" s="667">
        <v>399</v>
      </c>
      <c r="J96" s="667">
        <v>540</v>
      </c>
      <c r="K96" s="667">
        <v>647</v>
      </c>
      <c r="L96" s="667">
        <v>636</v>
      </c>
      <c r="M96" s="667">
        <v>478</v>
      </c>
      <c r="N96" s="667">
        <v>377</v>
      </c>
      <c r="O96" s="669">
        <v>280</v>
      </c>
      <c r="P96" s="481">
        <v>6367</v>
      </c>
    </row>
    <row r="97" spans="1:16" s="302" customFormat="1" ht="15" thickBot="1">
      <c r="A97" s="158"/>
      <c r="B97" s="541"/>
      <c r="C97" s="542" t="s">
        <v>38</v>
      </c>
      <c r="D97" s="452">
        <v>0.8183807439824945</v>
      </c>
      <c r="E97" s="543">
        <v>0.8</v>
      </c>
      <c r="F97" s="543">
        <v>0.7319277108433735</v>
      </c>
      <c r="G97" s="543">
        <v>1.220675944333996</v>
      </c>
      <c r="H97" s="543">
        <v>0.48580786026200873</v>
      </c>
      <c r="I97" s="543">
        <v>0.7117794486215538</v>
      </c>
      <c r="J97" s="543">
        <v>0.6907407407407408</v>
      </c>
      <c r="K97" s="543">
        <v>0.8979907264296755</v>
      </c>
      <c r="L97" s="543">
        <v>0.8176100628930818</v>
      </c>
      <c r="M97" s="543">
        <v>1.6966527196652719</v>
      </c>
      <c r="N97" s="543">
        <v>0.9708222811671088</v>
      </c>
      <c r="O97" s="544">
        <v>1.2785714285714285</v>
      </c>
      <c r="P97" s="342">
        <v>0.8776503847966075</v>
      </c>
    </row>
    <row r="98" spans="1:16" ht="15" thickTop="1">
      <c r="A98" s="12"/>
      <c r="B98" s="359"/>
      <c r="C98" s="359"/>
      <c r="D98" s="359"/>
      <c r="E98" s="359"/>
      <c r="F98" s="359"/>
      <c r="G98" s="359"/>
      <c r="H98" s="359"/>
      <c r="I98" s="359"/>
      <c r="J98" s="359"/>
      <c r="K98" s="359"/>
      <c r="L98" s="359"/>
      <c r="M98" s="359"/>
      <c r="N98" s="359"/>
      <c r="O98" s="359" t="s">
        <v>33</v>
      </c>
      <c r="P98" s="359"/>
    </row>
    <row r="99" spans="1:16" ht="14.25">
      <c r="A99" s="12"/>
      <c r="B99" s="359"/>
      <c r="C99" s="359"/>
      <c r="D99" s="359"/>
      <c r="E99" s="359"/>
      <c r="F99" s="359"/>
      <c r="G99" s="359"/>
      <c r="H99" s="359"/>
      <c r="I99" s="359"/>
      <c r="J99" s="359" t="s">
        <v>34</v>
      </c>
      <c r="K99" s="359"/>
      <c r="L99" s="359"/>
      <c r="M99" s="359"/>
      <c r="N99" s="359"/>
      <c r="O99" s="359"/>
      <c r="P99" s="359"/>
    </row>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drawing r:id="rId1"/>
</worksheet>
</file>

<file path=xl/worksheets/sheet5.xml><?xml version="1.0" encoding="utf-8"?>
<worksheet xmlns="http://schemas.openxmlformats.org/spreadsheetml/2006/main" xmlns:r="http://schemas.openxmlformats.org/officeDocument/2006/relationships">
  <sheetPr codeName="Sheet5"/>
  <dimension ref="A1:AC36"/>
  <sheetViews>
    <sheetView view="pageBreakPreview" zoomScaleNormal="75" zoomScaleSheetLayoutView="100" zoomScalePageLayoutView="0" workbookViewId="0" topLeftCell="A1">
      <pane ySplit="3" topLeftCell="A28" activePane="bottomLeft" state="frozen"/>
      <selection pane="topLeft" activeCell="B2" sqref="B2"/>
      <selection pane="bottomLeft" activeCell="D1" sqref="D1"/>
    </sheetView>
  </sheetViews>
  <sheetFormatPr defaultColWidth="9.00390625" defaultRowHeight="13.5"/>
  <cols>
    <col min="1" max="16384" width="9.00390625" style="184" customWidth="1"/>
  </cols>
  <sheetData>
    <row r="1" spans="1:15" ht="17.25">
      <c r="A1" s="171"/>
      <c r="B1" s="171"/>
      <c r="C1" s="144"/>
      <c r="D1" s="67" t="s">
        <v>46</v>
      </c>
      <c r="E1" s="67"/>
      <c r="F1" s="67"/>
      <c r="G1" s="67"/>
      <c r="H1" s="67"/>
      <c r="I1" s="67" t="s">
        <v>199</v>
      </c>
      <c r="J1" s="67"/>
      <c r="K1" s="207"/>
      <c r="L1" s="207"/>
      <c r="M1" s="207"/>
      <c r="N1" s="207"/>
      <c r="O1" s="207"/>
    </row>
    <row r="2" spans="1:17" ht="14.25" thickBot="1">
      <c r="A2" s="343"/>
      <c r="B2" s="343"/>
      <c r="C2" s="207"/>
      <c r="D2" s="207"/>
      <c r="E2" s="207"/>
      <c r="F2" s="207"/>
      <c r="G2" s="207"/>
      <c r="H2" s="207"/>
      <c r="I2" s="207"/>
      <c r="J2" s="207"/>
      <c r="K2" s="207"/>
      <c r="L2" s="207"/>
      <c r="M2" s="207"/>
      <c r="N2" s="207"/>
      <c r="O2" s="207"/>
      <c r="Q2" s="184" t="s">
        <v>160</v>
      </c>
    </row>
    <row r="3" spans="1:29" ht="18" thickBot="1">
      <c r="A3" s="68" t="s">
        <v>47</v>
      </c>
      <c r="B3" s="69" t="s">
        <v>48</v>
      </c>
      <c r="C3" s="70" t="s">
        <v>2</v>
      </c>
      <c r="D3" s="71" t="s">
        <v>3</v>
      </c>
      <c r="E3" s="71" t="s">
        <v>4</v>
      </c>
      <c r="F3" s="71" t="s">
        <v>5</v>
      </c>
      <c r="G3" s="71" t="s">
        <v>6</v>
      </c>
      <c r="H3" s="72" t="s">
        <v>7</v>
      </c>
      <c r="I3" s="71" t="s">
        <v>8</v>
      </c>
      <c r="J3" s="71" t="s">
        <v>9</v>
      </c>
      <c r="K3" s="71" t="s">
        <v>10</v>
      </c>
      <c r="L3" s="71" t="s">
        <v>11</v>
      </c>
      <c r="M3" s="71" t="s">
        <v>12</v>
      </c>
      <c r="N3" s="73" t="s">
        <v>13</v>
      </c>
      <c r="O3" s="172" t="s">
        <v>191</v>
      </c>
      <c r="Q3" s="344" t="s">
        <v>161</v>
      </c>
      <c r="R3" s="344" t="s">
        <v>162</v>
      </c>
      <c r="S3" s="344" t="s">
        <v>163</v>
      </c>
      <c r="T3" s="344" t="s">
        <v>164</v>
      </c>
      <c r="U3" s="344" t="s">
        <v>165</v>
      </c>
      <c r="V3" s="344" t="s">
        <v>166</v>
      </c>
      <c r="W3" s="344" t="s">
        <v>168</v>
      </c>
      <c r="X3" s="344" t="s">
        <v>169</v>
      </c>
      <c r="Y3" s="344" t="s">
        <v>170</v>
      </c>
      <c r="Z3" s="344" t="s">
        <v>171</v>
      </c>
      <c r="AA3" s="344" t="s">
        <v>172</v>
      </c>
      <c r="AB3" s="344" t="s">
        <v>173</v>
      </c>
      <c r="AC3" s="344" t="s">
        <v>174</v>
      </c>
    </row>
    <row r="4" spans="1:29" ht="15" thickTop="1">
      <c r="A4" s="74"/>
      <c r="B4" s="345" t="s">
        <v>51</v>
      </c>
      <c r="C4" s="175">
        <f>IF('5 県北'!C49="","",'5 県北'!C49)</f>
        <v>366</v>
      </c>
      <c r="D4" s="210">
        <f>IF('5 県北'!D49="","",'5 県北'!D49)</f>
        <v>395</v>
      </c>
      <c r="E4" s="210">
        <f>IF('5 県北'!E49="","",'5 県北'!E49)</f>
        <v>372</v>
      </c>
      <c r="F4" s="210">
        <f>IF('5 県北'!F49="","",'5 県北'!F49)</f>
        <v>370</v>
      </c>
      <c r="G4" s="210">
        <f>IF('5 県北'!G49="","",'5 県北'!G49)</f>
        <v>373</v>
      </c>
      <c r="H4" s="210">
        <f>IF('5 県北'!H49="","",'5 県北'!H49)</f>
        <v>576</v>
      </c>
      <c r="I4" s="210">
        <f>IF('5 県北'!I49="","",'5 県北'!I49)</f>
        <v>526</v>
      </c>
      <c r="J4" s="210">
        <f>IF('5 県北'!J49="","",'5 県北'!J49)</f>
        <v>363</v>
      </c>
      <c r="K4" s="210">
        <f>IF('5 県北'!K49="","",'5 県北'!K49)</f>
        <v>428</v>
      </c>
      <c r="L4" s="210">
        <f>IF('5 県北'!L49="","",'5 県北'!L49)</f>
        <v>395</v>
      </c>
      <c r="M4" s="210">
        <f>IF('5 県北'!M49="","",'5 県北'!M49)</f>
        <v>371</v>
      </c>
      <c r="N4" s="211">
        <f>IF('5 県北'!N49="","",'5 県北'!N49)</f>
        <v>338</v>
      </c>
      <c r="O4" s="242">
        <f>SUM(C4:N4)</f>
        <v>4873</v>
      </c>
      <c r="Q4" s="184">
        <f>IF('5 県北'!C49="","",'5 県北'!C9+'5 県北'!C29+'5 県北'!C34+'5 県北'!C39+'5 県北'!C44)</f>
        <v>114</v>
      </c>
      <c r="R4" s="184">
        <f>IF('5 県北'!D49="","",'5 県北'!D9+'5 県北'!D29+'5 県北'!D34+'5 県北'!D39+'5 県北'!D44)</f>
        <v>125</v>
      </c>
      <c r="S4" s="184">
        <f>IF('5 県北'!E49="","",'5 県北'!E9+'5 県北'!E29+'5 県北'!E34+'5 県北'!E39+'5 県北'!E44)</f>
        <v>105</v>
      </c>
      <c r="T4" s="184">
        <f>IF('5 県北'!F49="","",'5 県北'!F9+'5 県北'!F29+'5 県北'!F34+'5 県北'!F39+'5 県北'!F44)</f>
        <v>84</v>
      </c>
      <c r="U4" s="184">
        <f>IF('5 県北'!G49="","",'5 県北'!G9+'5 県北'!G29+'5 県北'!G34+'5 県北'!G39+'5 県北'!G44)</f>
        <v>124</v>
      </c>
      <c r="V4" s="184">
        <f>IF('5 県北'!H49="","",'5 県北'!H9+'5 県北'!H29+'5 県北'!H34+'5 県北'!H39+'5 県北'!H44)</f>
        <v>127</v>
      </c>
      <c r="W4" s="184">
        <f>IF('5 県北'!I49="","",'5 県北'!I9+'5 県北'!I29+'5 県北'!I34+'5 県北'!I39+'5 県北'!I44)</f>
        <v>145</v>
      </c>
      <c r="X4" s="184">
        <f>IF('5 県北'!J49="","",'5 県北'!J9+'5 県北'!J29+'5 県北'!J34+'5 県北'!J39+'5 県北'!J44)</f>
        <v>94</v>
      </c>
      <c r="Y4" s="184">
        <f>IF('5 県北'!K4="","",'5 県北'!K9+'5 県北'!K29+'5 県北'!K34+'5 県北'!K39+'5 県北'!K44)</f>
        <v>107</v>
      </c>
      <c r="Z4" s="184">
        <f>IF('5 県北'!L49="","",'5 県北'!L9+'5 県北'!L29+'5 県北'!L34+'5 県北'!L39+'5 県北'!L44)</f>
        <v>80</v>
      </c>
      <c r="AA4" s="184">
        <f>IF('5 県北'!M49="","",'5 県北'!M9+'5 県北'!M29+'5 県北'!M34+'5 県北'!M39+'5 県北'!M44)</f>
        <v>128</v>
      </c>
      <c r="AB4" s="184">
        <f>IF('5 県北'!N49="","",'5 県北'!N9+'5 県北'!N29+'5 県北'!N34+'5 県北'!N39+'5 県北'!N44)</f>
        <v>94</v>
      </c>
      <c r="AC4" s="346">
        <f>SUM(Q4:AB4)</f>
        <v>1327</v>
      </c>
    </row>
    <row r="5" spans="1:15" ht="14.25">
      <c r="A5" s="75"/>
      <c r="B5" s="347" t="s">
        <v>52</v>
      </c>
      <c r="C5" s="176">
        <f>IF('5 県北'!C50="","",'5 県北'!C50)</f>
        <v>226</v>
      </c>
      <c r="D5" s="214">
        <f>IF('5 県北'!D50="","",'5 県北'!D50)</f>
        <v>203</v>
      </c>
      <c r="E5" s="214">
        <f>IF('5 県北'!E50="","",'5 県北'!E50)</f>
        <v>220</v>
      </c>
      <c r="F5" s="214">
        <f>IF('5 県北'!F50="","",'5 県北'!F50)</f>
        <v>202</v>
      </c>
      <c r="G5" s="214">
        <f>IF('5 県北'!G50="","",'5 県北'!G50)</f>
        <v>193</v>
      </c>
      <c r="H5" s="214">
        <f>IF('5 県北'!H50="","",'5 県北'!H50)</f>
        <v>258</v>
      </c>
      <c r="I5" s="214">
        <f>IF('5 県北'!I50="","",'5 県北'!I50)</f>
        <v>217</v>
      </c>
      <c r="J5" s="214">
        <f>IF('5 県北'!J50="","",'5 県北'!J50)</f>
        <v>188</v>
      </c>
      <c r="K5" s="214">
        <f>IF('5 県北'!K50="","",'5 県北'!K50)</f>
        <v>207</v>
      </c>
      <c r="L5" s="214">
        <f>IF('5 県北'!L50="","",'5 県北'!L50)</f>
        <v>181</v>
      </c>
      <c r="M5" s="214">
        <f>IF('5 県北'!M50="","",'5 県北'!M50)</f>
        <v>175</v>
      </c>
      <c r="N5" s="252">
        <f>IF('5 県北'!N50="","",'5 県北'!N50)</f>
        <v>215</v>
      </c>
      <c r="O5" s="243">
        <f aca="true" t="shared" si="0" ref="O5:O33">SUM(C5:N5)</f>
        <v>2485</v>
      </c>
    </row>
    <row r="6" spans="1:15" ht="14.25">
      <c r="A6" s="76" t="s">
        <v>192</v>
      </c>
      <c r="B6" s="347" t="s">
        <v>53</v>
      </c>
      <c r="C6" s="176">
        <f>IF('5 県北'!C51="","",'5 県北'!C51)</f>
        <v>121</v>
      </c>
      <c r="D6" s="214">
        <f>IF('5 県北'!D51="","",'5 県北'!D51)</f>
        <v>162</v>
      </c>
      <c r="E6" s="214">
        <f>IF('5 県北'!E51="","",'5 県北'!E51)</f>
        <v>141</v>
      </c>
      <c r="F6" s="214">
        <f>IF('5 県北'!F51="","",'5 県北'!F51)</f>
        <v>135</v>
      </c>
      <c r="G6" s="214">
        <f>IF('5 県北'!G51="","",'5 県北'!G51)</f>
        <v>132</v>
      </c>
      <c r="H6" s="214">
        <f>IF('5 県北'!H51="","",'5 県北'!H51)</f>
        <v>246</v>
      </c>
      <c r="I6" s="214">
        <f>IF('5 県北'!I51="","",'5 県北'!I51)</f>
        <v>301</v>
      </c>
      <c r="J6" s="214">
        <f>IF('5 県北'!J51="","",'5 県北'!J51)</f>
        <v>155</v>
      </c>
      <c r="K6" s="214">
        <f>IF('5 県北'!K51="","",'5 県北'!K51)</f>
        <v>204</v>
      </c>
      <c r="L6" s="214">
        <f>IF('5 県北'!L51="","",'5 県北'!L51)</f>
        <v>99</v>
      </c>
      <c r="M6" s="214">
        <f>IF('5 県北'!M51="","",'5 県北'!M51)</f>
        <v>176</v>
      </c>
      <c r="N6" s="252">
        <f>IF('5 県北'!N51="","",'5 県北'!N51)</f>
        <v>105</v>
      </c>
      <c r="O6" s="243">
        <f t="shared" si="0"/>
        <v>1977</v>
      </c>
    </row>
    <row r="7" spans="1:15" ht="14.25">
      <c r="A7" s="76"/>
      <c r="B7" s="347" t="s">
        <v>96</v>
      </c>
      <c r="C7" s="176">
        <f>IF('5 県北'!C52="","",'5 県北'!C52)</f>
        <v>0</v>
      </c>
      <c r="D7" s="214">
        <f>IF('5 県北'!D52="","",'5 県北'!D52)</f>
        <v>0</v>
      </c>
      <c r="E7" s="214">
        <f>IF('5 県北'!E52="","",'5 県北'!E52)</f>
        <v>0</v>
      </c>
      <c r="F7" s="214">
        <f>IF('5 県北'!F52="","",'5 県北'!F52)</f>
        <v>1</v>
      </c>
      <c r="G7" s="214">
        <f>IF('5 県北'!G52="","",'5 県北'!G52)</f>
        <v>1</v>
      </c>
      <c r="H7" s="214">
        <f>IF('5 県北'!H52="","",'5 県北'!H52)</f>
        <v>0</v>
      </c>
      <c r="I7" s="214">
        <f>IF('5 県北'!I52="","",'5 県北'!I52)</f>
        <v>0</v>
      </c>
      <c r="J7" s="214">
        <f>IF('5 県北'!J52="","",'5 県北'!J52)</f>
        <v>0</v>
      </c>
      <c r="K7" s="214">
        <f>IF('5 県北'!K52="","",'5 県北'!K52)</f>
        <v>0</v>
      </c>
      <c r="L7" s="214">
        <f>IF('5 県北'!L52="","",'5 県北'!L52)</f>
        <v>0</v>
      </c>
      <c r="M7" s="214">
        <f>IF('5 県北'!M52="","",'5 県北'!M52)</f>
        <v>0</v>
      </c>
      <c r="N7" s="252">
        <f>IF('5 県北'!N52="","",'5 県北'!N52)</f>
        <v>0</v>
      </c>
      <c r="O7" s="243">
        <f t="shared" si="0"/>
        <v>2</v>
      </c>
    </row>
    <row r="8" spans="1:15" ht="15" thickBot="1">
      <c r="A8" s="77"/>
      <c r="B8" s="348" t="s">
        <v>54</v>
      </c>
      <c r="C8" s="177">
        <f>IF('5 県北'!C53="","",'5 県北'!C53)</f>
        <v>19</v>
      </c>
      <c r="D8" s="255">
        <f>IF('5 県北'!D53="","",'5 県北'!D53)</f>
        <v>30</v>
      </c>
      <c r="E8" s="255">
        <f>IF('5 県北'!E53="","",'5 県北'!E53)</f>
        <v>11</v>
      </c>
      <c r="F8" s="255">
        <f>IF('5 県北'!F53="","",'5 県北'!F53)</f>
        <v>32</v>
      </c>
      <c r="G8" s="255">
        <f>IF('5 県北'!G53="","",'5 県北'!G53)</f>
        <v>47</v>
      </c>
      <c r="H8" s="255">
        <f>IF('5 県北'!H53="","",'5 県北'!H53)</f>
        <v>72</v>
      </c>
      <c r="I8" s="255">
        <f>IF('5 県北'!I53="","",'5 県北'!I53)</f>
        <v>8</v>
      </c>
      <c r="J8" s="255">
        <f>IF('5 県北'!J53="","",'5 県北'!J53)</f>
        <v>20</v>
      </c>
      <c r="K8" s="255">
        <f>IF('5 県北'!K53="","",'5 県北'!K53)</f>
        <v>17</v>
      </c>
      <c r="L8" s="255">
        <f>IF('5 県北'!L53="","",'5 県北'!L53)</f>
        <v>115</v>
      </c>
      <c r="M8" s="255">
        <f>IF('5 県北'!M53="","",'5 県北'!M53)</f>
        <v>20</v>
      </c>
      <c r="N8" s="256">
        <f>IF('5 県北'!N53="","",'5 県北'!N53)</f>
        <v>18</v>
      </c>
      <c r="O8" s="257">
        <f t="shared" si="0"/>
        <v>409</v>
      </c>
    </row>
    <row r="9" spans="1:29" ht="14.25" thickTop="1">
      <c r="A9" s="696" t="s">
        <v>55</v>
      </c>
      <c r="B9" s="349" t="s">
        <v>51</v>
      </c>
      <c r="C9" s="175">
        <f>IF('6 県央'!C34="","",'6 県央'!C34)</f>
        <v>283</v>
      </c>
      <c r="D9" s="210">
        <f>IF('6 県央'!D34="","",'6 県央'!D34)</f>
        <v>318</v>
      </c>
      <c r="E9" s="210">
        <f>IF('6 県央'!E34="","",'6 県央'!E34)</f>
        <v>384</v>
      </c>
      <c r="F9" s="210">
        <f>IF('6 県央'!F34="","",'6 県央'!F34)</f>
        <v>260</v>
      </c>
      <c r="G9" s="210">
        <f>IF('6 県央'!G34="","",'6 県央'!G34)</f>
        <v>337</v>
      </c>
      <c r="H9" s="210">
        <f>IF('6 県央'!H34="","",'6 県央'!H34)</f>
        <v>243</v>
      </c>
      <c r="I9" s="210">
        <f>IF('6 県央'!I34="","",'6 県央'!I34)</f>
        <v>399</v>
      </c>
      <c r="J9" s="210">
        <f>IF('6 県央'!J34="","",'6 県央'!J34)</f>
        <v>469</v>
      </c>
      <c r="K9" s="210">
        <f>IF('6 県央'!K34="","",'6 県央'!K34)</f>
        <v>239</v>
      </c>
      <c r="L9" s="210">
        <f>IF('6 県央'!L34="","",'6 県央'!L34)</f>
        <v>165</v>
      </c>
      <c r="M9" s="210">
        <f>IF('6 県央'!M34="","",'6 県央'!M34)</f>
        <v>295</v>
      </c>
      <c r="N9" s="211">
        <f>IF('6 県央'!N34="","",'6 県央'!N34)</f>
        <v>294</v>
      </c>
      <c r="O9" s="259">
        <f t="shared" si="0"/>
        <v>3686</v>
      </c>
      <c r="Q9" s="350">
        <f>IF('6 県央'!C34="","",'6 県央'!C9+'6 県央'!C14+'6 県央'!C19+'6 県央'!C24+'6 県央'!C29)</f>
        <v>103</v>
      </c>
      <c r="R9" s="350">
        <f>IF('6 県央'!D34="","",'6 県央'!D9+'6 県央'!D14+'6 県央'!D19+'6 県央'!D24+'6 県央'!D29)</f>
        <v>82</v>
      </c>
      <c r="S9" s="350">
        <f>IF('6 県央'!E34="","",'6 県央'!E9+'6 県央'!E14+'6 県央'!E19+'6 県央'!E24+'6 県央'!E29)</f>
        <v>94</v>
      </c>
      <c r="T9" s="350">
        <f>IF('6 県央'!F34="","",'6 県央'!F9+'6 県央'!F14+'6 県央'!F19+'6 県央'!F24+'6 県央'!F29)</f>
        <v>78</v>
      </c>
      <c r="U9" s="350">
        <f>IF('6 県央'!G34="","",'6 県央'!G9+'6 県央'!G14+'6 県央'!G19+'6 県央'!G24+'6 県央'!G29)</f>
        <v>93</v>
      </c>
      <c r="V9" s="350">
        <f>IF('6 県央'!H34="","",'6 県央'!H9+'6 県央'!H14+'6 県央'!H19+'6 県央'!H24+'6 県央'!H29)</f>
        <v>90</v>
      </c>
      <c r="W9" s="350">
        <f>IF('6 県央'!I34="","",'6 県央'!I9+'6 県央'!I14+'6 県央'!I19+'6 県央'!I24+'6 県央'!I29)</f>
        <v>145</v>
      </c>
      <c r="X9" s="350">
        <f>IF('6 県央'!J34="","",'6 県央'!J9+'6 県央'!J14+'6 県央'!J19+'6 県央'!J24+'6 県央'!J29)</f>
        <v>96</v>
      </c>
      <c r="Y9" s="350">
        <f>IF('6 県央'!K34="","",'6 県央'!K9+'6 県央'!K14+'6 県央'!K19+'6 県央'!K24+'6 県央'!K29)</f>
        <v>67</v>
      </c>
      <c r="Z9" s="350">
        <f>IF('6 県央'!L34="","",'6 県央'!L9+'6 県央'!L14+'6 県央'!L19+'6 県央'!L24+'6 県央'!L29)</f>
        <v>62</v>
      </c>
      <c r="AA9" s="350">
        <f>IF('6 県央'!M34="","",'6 県央'!M9+'6 県央'!M14+'6 県央'!M19+'6 県央'!M24+'6 県央'!M29)</f>
        <v>73</v>
      </c>
      <c r="AB9" s="350">
        <f>IF('6 県央'!N34="","",'6 県央'!N9+'6 県央'!N14+'6 県央'!N19+'6 県央'!N24+'6 県央'!N29)</f>
        <v>99</v>
      </c>
      <c r="AC9" s="346">
        <f>SUM(Q9:AB9)</f>
        <v>1082</v>
      </c>
    </row>
    <row r="10" spans="1:15" ht="13.5">
      <c r="A10" s="697"/>
      <c r="B10" s="347" t="s">
        <v>52</v>
      </c>
      <c r="C10" s="176">
        <f>IF('6 県央'!C35="","",'6 県央'!C35)</f>
        <v>178</v>
      </c>
      <c r="D10" s="214">
        <f>IF('6 県央'!D35="","",'6 県央'!D35)</f>
        <v>191</v>
      </c>
      <c r="E10" s="214">
        <f>IF('6 県央'!E35="","",'6 県央'!E35)</f>
        <v>157</v>
      </c>
      <c r="F10" s="214">
        <f>IF('6 県央'!F35="","",'6 県央'!F35)</f>
        <v>109</v>
      </c>
      <c r="G10" s="214">
        <f>IF('6 県央'!G35="","",'6 県央'!G35)</f>
        <v>128</v>
      </c>
      <c r="H10" s="214">
        <f>IF('6 県央'!H35="","",'6 県央'!H35)</f>
        <v>158</v>
      </c>
      <c r="I10" s="214">
        <f>IF('6 県央'!I35="","",'6 県央'!I35)</f>
        <v>207</v>
      </c>
      <c r="J10" s="214">
        <f>IF('6 県央'!J35="","",'6 県央'!J35)</f>
        <v>229</v>
      </c>
      <c r="K10" s="214">
        <f>IF('6 県央'!K35="","",'6 県央'!K35)</f>
        <v>173</v>
      </c>
      <c r="L10" s="214">
        <f>IF('6 県央'!L35="","",'6 県央'!L35)</f>
        <v>66</v>
      </c>
      <c r="M10" s="214">
        <f>IF('6 県央'!M35="","",'6 県央'!M35)</f>
        <v>139</v>
      </c>
      <c r="N10" s="252">
        <f>IF('6 県央'!N35="","",'6 県央'!N35)</f>
        <v>117</v>
      </c>
      <c r="O10" s="243">
        <f t="shared" si="0"/>
        <v>1852</v>
      </c>
    </row>
    <row r="11" spans="1:15" ht="13.5">
      <c r="A11" s="697"/>
      <c r="B11" s="347" t="s">
        <v>53</v>
      </c>
      <c r="C11" s="176">
        <f>IF('6 県央'!C36="","",'6 県央'!C36)</f>
        <v>84</v>
      </c>
      <c r="D11" s="214">
        <f>IF('6 県央'!D36="","",'6 県央'!D36)</f>
        <v>109</v>
      </c>
      <c r="E11" s="214">
        <f>IF('6 県央'!E36="","",'6 県央'!E36)</f>
        <v>202</v>
      </c>
      <c r="F11" s="214">
        <f>IF('6 県央'!F36="","",'6 県央'!F36)</f>
        <v>119</v>
      </c>
      <c r="G11" s="214">
        <f>IF('6 県央'!G36="","",'6 県央'!G36)</f>
        <v>157</v>
      </c>
      <c r="H11" s="214">
        <f>IF('6 県央'!H36="","",'6 県央'!H36)</f>
        <v>71</v>
      </c>
      <c r="I11" s="214">
        <f>IF('6 県央'!I36="","",'6 県央'!I36)</f>
        <v>186</v>
      </c>
      <c r="J11" s="214">
        <f>IF('6 県央'!J36="","",'6 県央'!J36)</f>
        <v>231</v>
      </c>
      <c r="K11" s="214">
        <f>IF('6 県央'!K36="","",'6 県央'!K36)</f>
        <v>50</v>
      </c>
      <c r="L11" s="214">
        <f>IF('6 県央'!L36="","",'6 県央'!L36)</f>
        <v>91</v>
      </c>
      <c r="M11" s="214">
        <f>IF('6 県央'!M36="","",'6 県央'!M36)</f>
        <v>120</v>
      </c>
      <c r="N11" s="252">
        <f>IF('6 県央'!N36="","",'6 県央'!N36)</f>
        <v>106</v>
      </c>
      <c r="O11" s="243">
        <f t="shared" si="0"/>
        <v>1526</v>
      </c>
    </row>
    <row r="12" spans="1:15" ht="14.25">
      <c r="A12" s="76"/>
      <c r="B12" s="347" t="s">
        <v>96</v>
      </c>
      <c r="C12" s="176">
        <f>IF('6 県央'!C37="","",'6 県央'!C37)</f>
        <v>0</v>
      </c>
      <c r="D12" s="214">
        <f>IF('6 県央'!D37="","",'6 県央'!D37)</f>
        <v>0</v>
      </c>
      <c r="E12" s="214">
        <f>IF('6 県央'!E37="","",'6 県央'!E37)</f>
        <v>1</v>
      </c>
      <c r="F12" s="214">
        <f>IF('6 県央'!F37="","",'6 県央'!F37)</f>
        <v>10</v>
      </c>
      <c r="G12" s="214">
        <f>IF('6 県央'!G37="","",'6 県央'!G37)</f>
        <v>0</v>
      </c>
      <c r="H12" s="214">
        <f>IF('6 県央'!H37="","",'6 県央'!H37)</f>
        <v>0</v>
      </c>
      <c r="I12" s="214">
        <f>IF('6 県央'!I37="","",'6 県央'!I37)</f>
        <v>0</v>
      </c>
      <c r="J12" s="214">
        <f>IF('6 県央'!J37="","",'6 県央'!J37)</f>
        <v>0</v>
      </c>
      <c r="K12" s="214">
        <f>IF('6 県央'!K37="","",'6 県央'!K37)</f>
        <v>0</v>
      </c>
      <c r="L12" s="214">
        <f>IF('6 県央'!L37="","",'6 県央'!L37)</f>
        <v>1</v>
      </c>
      <c r="M12" s="214">
        <f>IF('6 県央'!M37="","",'6 県央'!M37)</f>
        <v>0</v>
      </c>
      <c r="N12" s="252">
        <f>IF('6 県央'!N37="","",'6 県央'!N37)</f>
        <v>14</v>
      </c>
      <c r="O12" s="243">
        <f t="shared" si="0"/>
        <v>26</v>
      </c>
    </row>
    <row r="13" spans="1:15" ht="15" thickBot="1">
      <c r="A13" s="76"/>
      <c r="B13" s="351" t="s">
        <v>54</v>
      </c>
      <c r="C13" s="177">
        <f>IF('6 県央'!C38="","",'6 県央'!C38)</f>
        <v>21</v>
      </c>
      <c r="D13" s="255">
        <f>IF('6 県央'!D38="","",'6 県央'!D38)</f>
        <v>18</v>
      </c>
      <c r="E13" s="255">
        <f>IF('6 県央'!E38="","",'6 県央'!E38)</f>
        <v>24</v>
      </c>
      <c r="F13" s="255">
        <f>IF('6 県央'!F38="","",'6 県央'!F38)</f>
        <v>22</v>
      </c>
      <c r="G13" s="255">
        <f>IF('6 県央'!G38="","",'6 県央'!G38)</f>
        <v>52</v>
      </c>
      <c r="H13" s="255">
        <f>IF('6 県央'!H38="","",'6 県央'!H38)</f>
        <v>14</v>
      </c>
      <c r="I13" s="255">
        <f>IF('6 県央'!I38="","",'6 県央'!I38)</f>
        <v>6</v>
      </c>
      <c r="J13" s="255">
        <f>IF('6 県央'!J38="","",'6 県央'!J38)</f>
        <v>9</v>
      </c>
      <c r="K13" s="255">
        <f>IF('6 県央'!K38="","",'6 県央'!K38)</f>
        <v>16</v>
      </c>
      <c r="L13" s="255">
        <f>IF('6 県央'!L38="","",'6 県央'!L38)</f>
        <v>7</v>
      </c>
      <c r="M13" s="255">
        <f>IF('6 県央'!M38="","",'6 県央'!M38)</f>
        <v>36</v>
      </c>
      <c r="N13" s="256">
        <f>IF('6 県央'!N38="","",'6 県央'!N38)</f>
        <v>57</v>
      </c>
      <c r="O13" s="257">
        <f t="shared" si="0"/>
        <v>282</v>
      </c>
    </row>
    <row r="14" spans="1:29" ht="14.25" thickTop="1">
      <c r="A14" s="696" t="s">
        <v>56</v>
      </c>
      <c r="B14" s="345" t="s">
        <v>51</v>
      </c>
      <c r="C14" s="175">
        <f>IF('7 鹿行'!C29="","",'7 鹿行'!C29)</f>
        <v>146</v>
      </c>
      <c r="D14" s="210">
        <f>IF('7 鹿行'!D29="","",'7 鹿行'!D29)</f>
        <v>113</v>
      </c>
      <c r="E14" s="210">
        <f>IF('7 鹿行'!E29="","",'7 鹿行'!E29)</f>
        <v>82</v>
      </c>
      <c r="F14" s="210">
        <f>IF('7 鹿行'!F29="","",'7 鹿行'!F29)</f>
        <v>208</v>
      </c>
      <c r="G14" s="210">
        <f>IF('7 鹿行'!G29="","",'7 鹿行'!G29)</f>
        <v>204</v>
      </c>
      <c r="H14" s="210">
        <f>IF('7 鹿行'!H29="","",'7 鹿行'!H29)</f>
        <v>300</v>
      </c>
      <c r="I14" s="210">
        <f>IF('7 鹿行'!I29="","",'7 鹿行'!I29)</f>
        <v>336</v>
      </c>
      <c r="J14" s="210">
        <f>IF('7 鹿行'!J29="","",'7 鹿行'!J29)</f>
        <v>209</v>
      </c>
      <c r="K14" s="210">
        <f>IF('7 鹿行'!K29="","",'7 鹿行'!K29)</f>
        <v>162</v>
      </c>
      <c r="L14" s="210">
        <f>IF('7 鹿行'!L29="","",'7 鹿行'!L29)</f>
        <v>144</v>
      </c>
      <c r="M14" s="210">
        <f>IF('7 鹿行'!M29="","",'7 鹿行'!M29)</f>
        <v>173</v>
      </c>
      <c r="N14" s="211">
        <f>IF('7 鹿行'!N29="","",'7 鹿行'!N29)</f>
        <v>118</v>
      </c>
      <c r="O14" s="259">
        <f t="shared" si="0"/>
        <v>2195</v>
      </c>
      <c r="Q14" s="184">
        <f>'7 鹿行'!C29</f>
        <v>146</v>
      </c>
      <c r="R14" s="184">
        <f>'7 鹿行'!D29</f>
        <v>113</v>
      </c>
      <c r="S14" s="184">
        <f>'7 鹿行'!E29</f>
        <v>82</v>
      </c>
      <c r="T14" s="184">
        <f>'7 鹿行'!F29</f>
        <v>208</v>
      </c>
      <c r="U14" s="184">
        <f>'7 鹿行'!G29</f>
        <v>204</v>
      </c>
      <c r="V14" s="184">
        <f>'7 鹿行'!H29</f>
        <v>300</v>
      </c>
      <c r="W14" s="184">
        <f>'7 鹿行'!I29</f>
        <v>336</v>
      </c>
      <c r="X14" s="184">
        <f>'7 鹿行'!J29</f>
        <v>209</v>
      </c>
      <c r="Y14" s="184">
        <f>'7 鹿行'!K29</f>
        <v>162</v>
      </c>
      <c r="Z14" s="184">
        <f>'7 鹿行'!L29</f>
        <v>144</v>
      </c>
      <c r="AA14" s="184">
        <f>'7 鹿行'!M29</f>
        <v>173</v>
      </c>
      <c r="AB14" s="184">
        <f>'7 鹿行'!N29</f>
        <v>118</v>
      </c>
      <c r="AC14" s="346">
        <f>SUM(Q14:AB14)</f>
        <v>2195</v>
      </c>
    </row>
    <row r="15" spans="1:15" ht="13.5">
      <c r="A15" s="697"/>
      <c r="B15" s="347" t="s">
        <v>52</v>
      </c>
      <c r="C15" s="176">
        <f>IF('7 鹿行'!C30="","",'7 鹿行'!C30)</f>
        <v>115</v>
      </c>
      <c r="D15" s="214">
        <f>IF('7 鹿行'!D30="","",'7 鹿行'!D30)</f>
        <v>71</v>
      </c>
      <c r="E15" s="214">
        <f>IF('7 鹿行'!E30="","",'7 鹿行'!E30)</f>
        <v>64</v>
      </c>
      <c r="F15" s="214">
        <f>IF('7 鹿行'!F30="","",'7 鹿行'!F30)</f>
        <v>117</v>
      </c>
      <c r="G15" s="214">
        <f>IF('7 鹿行'!G30="","",'7 鹿行'!G30)</f>
        <v>122</v>
      </c>
      <c r="H15" s="214">
        <f>IF('7 鹿行'!H30="","",'7 鹿行'!H30)</f>
        <v>166</v>
      </c>
      <c r="I15" s="214">
        <f>IF('7 鹿行'!I30="","",'7 鹿行'!I30)</f>
        <v>160</v>
      </c>
      <c r="J15" s="214">
        <f>IF('7 鹿行'!J30="","",'7 鹿行'!J30)</f>
        <v>103</v>
      </c>
      <c r="K15" s="214">
        <f>IF('7 鹿行'!K30="","",'7 鹿行'!K30)</f>
        <v>115</v>
      </c>
      <c r="L15" s="214">
        <f>IF('7 鹿行'!L30="","",'7 鹿行'!L30)</f>
        <v>98</v>
      </c>
      <c r="M15" s="214">
        <f>IF('7 鹿行'!M30="","",'7 鹿行'!M30)</f>
        <v>91</v>
      </c>
      <c r="N15" s="252">
        <f>IF('7 鹿行'!N30="","",'7 鹿行'!N30)</f>
        <v>98</v>
      </c>
      <c r="O15" s="243">
        <f t="shared" si="0"/>
        <v>1320</v>
      </c>
    </row>
    <row r="16" spans="1:15" ht="13.5">
      <c r="A16" s="697"/>
      <c r="B16" s="347" t="s">
        <v>53</v>
      </c>
      <c r="C16" s="176">
        <f>IF('7 鹿行'!C31="","",'7 鹿行'!C31)</f>
        <v>28</v>
      </c>
      <c r="D16" s="214">
        <f>IF('7 鹿行'!D31="","",'7 鹿行'!D31)</f>
        <v>34</v>
      </c>
      <c r="E16" s="214">
        <f>IF('7 鹿行'!E31="","",'7 鹿行'!E31)</f>
        <v>13</v>
      </c>
      <c r="F16" s="214">
        <f>IF('7 鹿行'!F31="","",'7 鹿行'!F31)</f>
        <v>84</v>
      </c>
      <c r="G16" s="214">
        <f>IF('7 鹿行'!G31="","",'7 鹿行'!G31)</f>
        <v>77</v>
      </c>
      <c r="H16" s="214">
        <f>IF('7 鹿行'!H31="","",'7 鹿行'!H31)</f>
        <v>126</v>
      </c>
      <c r="I16" s="214">
        <f>IF('7 鹿行'!I31="","",'7 鹿行'!I31)</f>
        <v>170</v>
      </c>
      <c r="J16" s="214">
        <f>IF('7 鹿行'!J31="","",'7 鹿行'!J31)</f>
        <v>103</v>
      </c>
      <c r="K16" s="214">
        <f>IF('7 鹿行'!K31="","",'7 鹿行'!K31)</f>
        <v>40</v>
      </c>
      <c r="L16" s="214">
        <f>IF('7 鹿行'!L31="","",'7 鹿行'!L31)</f>
        <v>38</v>
      </c>
      <c r="M16" s="214">
        <f>IF('7 鹿行'!M31="","",'7 鹿行'!M31)</f>
        <v>71</v>
      </c>
      <c r="N16" s="252">
        <f>IF('7 鹿行'!N31="","",'7 鹿行'!N31)</f>
        <v>17</v>
      </c>
      <c r="O16" s="243">
        <f t="shared" si="0"/>
        <v>801</v>
      </c>
    </row>
    <row r="17" spans="1:15" ht="14.25">
      <c r="A17" s="76"/>
      <c r="B17" s="347" t="s">
        <v>96</v>
      </c>
      <c r="C17" s="176">
        <f>IF('7 鹿行'!C32="","",'7 鹿行'!C32)</f>
        <v>3</v>
      </c>
      <c r="D17" s="214">
        <f>IF('7 鹿行'!D32="","",'7 鹿行'!D32)</f>
        <v>2</v>
      </c>
      <c r="E17" s="214">
        <f>IF('7 鹿行'!E32="","",'7 鹿行'!E32)</f>
        <v>0</v>
      </c>
      <c r="F17" s="214">
        <f>IF('7 鹿行'!F32="","",'7 鹿行'!F32)</f>
        <v>0</v>
      </c>
      <c r="G17" s="214">
        <f>IF('7 鹿行'!G32="","",'7 鹿行'!G32)</f>
        <v>0</v>
      </c>
      <c r="H17" s="214">
        <f>IF('7 鹿行'!H32="","",'7 鹿行'!H32)</f>
        <v>0</v>
      </c>
      <c r="I17" s="214">
        <f>IF('7 鹿行'!I32="","",'7 鹿行'!I32)</f>
        <v>0</v>
      </c>
      <c r="J17" s="214">
        <f>IF('7 鹿行'!J32="","",'7 鹿行'!J32)</f>
        <v>0</v>
      </c>
      <c r="K17" s="214">
        <f>IF('7 鹿行'!K32="","",'7 鹿行'!K32)</f>
        <v>1</v>
      </c>
      <c r="L17" s="214">
        <f>IF('7 鹿行'!L32="","",'7 鹿行'!L32)</f>
        <v>0</v>
      </c>
      <c r="M17" s="214">
        <f>IF('7 鹿行'!M32="","",'7 鹿行'!M32)</f>
        <v>0</v>
      </c>
      <c r="N17" s="252">
        <f>IF('7 鹿行'!N32="","",'7 鹿行'!N32)</f>
        <v>0</v>
      </c>
      <c r="O17" s="243">
        <f t="shared" si="0"/>
        <v>6</v>
      </c>
    </row>
    <row r="18" spans="1:15" ht="15" thickBot="1">
      <c r="A18" s="77"/>
      <c r="B18" s="348" t="s">
        <v>54</v>
      </c>
      <c r="C18" s="177">
        <f>IF('7 鹿行'!C33="","",'7 鹿行'!C33)</f>
        <v>0</v>
      </c>
      <c r="D18" s="255">
        <f>IF('7 鹿行'!D33="","",'7 鹿行'!D33)</f>
        <v>6</v>
      </c>
      <c r="E18" s="255">
        <f>IF('7 鹿行'!E33="","",'7 鹿行'!E33)</f>
        <v>5</v>
      </c>
      <c r="F18" s="255">
        <f>IF('7 鹿行'!F33="","",'7 鹿行'!F33)</f>
        <v>7</v>
      </c>
      <c r="G18" s="255">
        <f>IF('7 鹿行'!G33="","",'7 鹿行'!G33)</f>
        <v>5</v>
      </c>
      <c r="H18" s="255">
        <f>IF('7 鹿行'!H33="","",'7 鹿行'!H33)</f>
        <v>8</v>
      </c>
      <c r="I18" s="255">
        <f>IF('7 鹿行'!I33="","",'7 鹿行'!I33)</f>
        <v>6</v>
      </c>
      <c r="J18" s="255">
        <f>IF('7 鹿行'!J33="","",'7 鹿行'!J33)</f>
        <v>3</v>
      </c>
      <c r="K18" s="255">
        <f>IF('7 鹿行'!K33="","",'7 鹿行'!K33)</f>
        <v>6</v>
      </c>
      <c r="L18" s="255">
        <f>IF('7 鹿行'!L33="","",'7 鹿行'!L33)</f>
        <v>8</v>
      </c>
      <c r="M18" s="255">
        <f>IF('7 鹿行'!M33="","",'7 鹿行'!M33)</f>
        <v>11</v>
      </c>
      <c r="N18" s="256">
        <f>IF('7 鹿行'!N33="","",'7 鹿行'!N33)</f>
        <v>3</v>
      </c>
      <c r="O18" s="257">
        <f t="shared" si="0"/>
        <v>68</v>
      </c>
    </row>
    <row r="19" spans="1:29" ht="14.25" thickTop="1">
      <c r="A19" s="696" t="s">
        <v>57</v>
      </c>
      <c r="B19" s="349" t="s">
        <v>51</v>
      </c>
      <c r="C19" s="175">
        <f>IF('8 県南'!C74="","",'8 県南'!C74)</f>
        <v>892</v>
      </c>
      <c r="D19" s="210">
        <f>IF('8 県南'!D74="","",'8 県南'!D74)</f>
        <v>581</v>
      </c>
      <c r="E19" s="210">
        <f>IF('8 県南'!E74="","",'8 県南'!E74)</f>
        <v>650</v>
      </c>
      <c r="F19" s="210">
        <f>IF('8 県南'!F74="","",'8 県南'!F74)</f>
        <v>651</v>
      </c>
      <c r="G19" s="210">
        <f>IF('8 県南'!G74="","",'8 県南'!G74)</f>
        <v>554</v>
      </c>
      <c r="H19" s="210">
        <f>IF('8 県南'!H74="","",'8 県南'!H74)</f>
        <v>674</v>
      </c>
      <c r="I19" s="210">
        <f>IF('8 県南'!I74="","",'8 県南'!I74)</f>
        <v>849</v>
      </c>
      <c r="J19" s="210">
        <f>IF('8 県南'!J74="","",'8 県南'!J74)</f>
        <v>740</v>
      </c>
      <c r="K19" s="210">
        <f>IF('8 県南'!K74="","",'8 県南'!K74)</f>
        <v>583</v>
      </c>
      <c r="L19" s="210">
        <f>IF('8 県南'!L74="","",'8 県南'!L74)</f>
        <v>531</v>
      </c>
      <c r="M19" s="210">
        <f>IF('8 県南'!M74="","",'8 県南'!M74)</f>
        <v>487</v>
      </c>
      <c r="N19" s="211">
        <f>IF('8 県南'!N74="","",'8 県南'!N74)</f>
        <v>653</v>
      </c>
      <c r="O19" s="259">
        <f t="shared" si="0"/>
        <v>7845</v>
      </c>
      <c r="Q19" s="350">
        <f>IF('8 県南'!C74="","",'8 県南'!C9+'8 県南'!C14+'8 県南'!C24+'8 県南'!C34+'8 県南'!C39+'8 県南'!C44+'8 県南'!C49+'8 県南'!C54+'8 県南'!C59+'8 県南'!C64+'8 県南'!C69)</f>
        <v>335</v>
      </c>
      <c r="R19" s="350">
        <f>IF('8 県南'!D74="","",'8 県南'!D9+'8 県南'!D14+'8 県南'!D24+'8 県南'!D34+'8 県南'!D39+'8 県南'!D44+'8 県南'!D49+'8 県南'!D54+'8 県南'!D59+'8 県南'!D64+'8 県南'!D69)</f>
        <v>277</v>
      </c>
      <c r="S19" s="350">
        <f>IF('8 県南'!E74="","",'8 県南'!E9+'8 県南'!E14+'8 県南'!E24+'8 県南'!E34+'8 県南'!E39+'8 県南'!E44+'8 県南'!E49+'8 県南'!E54+'8 県南'!E59+'8 県南'!E64+'8 県南'!E69)</f>
        <v>330</v>
      </c>
      <c r="T19" s="350">
        <f>IF('8 県南'!F74="","",'8 県南'!F9+'8 県南'!F14+'8 県南'!F24+'8 県南'!F34+'8 県南'!F39+'8 県南'!F44+'8 県南'!F49+'8 県南'!F54+'8 県南'!F59+'8 県南'!F64+'8 県南'!F69)</f>
        <v>264</v>
      </c>
      <c r="U19" s="350">
        <f>IF('8 県南'!G74="","",'8 県南'!G9+'8 県南'!G14+'8 県南'!G24+'8 県南'!G34+'8 県南'!G39+'8 県南'!G44+'8 県南'!G49+'8 県南'!G54+'8 県南'!G59+'8 県南'!G64+'8 県南'!G69)</f>
        <v>265</v>
      </c>
      <c r="V19" s="350">
        <f>IF('8 県南'!H74="","",'8 県南'!H9+'8 県南'!H14+'8 県南'!H24+'8 県南'!H34+'8 県南'!H39+'8 県南'!H44+'8 県南'!H49+'8 県南'!H54+'8 県南'!H59+'8 県南'!H64+'8 県南'!H69)</f>
        <v>318</v>
      </c>
      <c r="W19" s="350">
        <f>IF('8 県南'!I74="","",'8 県南'!I9+'8 県南'!I14+'8 県南'!I24+'8 県南'!I34+'8 県南'!I39+'8 県南'!I44+'8 県南'!I49+'8 県南'!I54+'8 県南'!I59+'8 県南'!I64+'8 県南'!I69)</f>
        <v>343</v>
      </c>
      <c r="X19" s="350">
        <f>IF('8 県南'!J74="","",'8 県南'!J9+'8 県南'!J14+'8 県南'!J24+'8 県南'!J34+'8 県南'!J39+'8 県南'!J44+'8 県南'!J49+'8 県南'!J54+'8 県南'!J59+'8 県南'!J64+'8 県南'!J69)</f>
        <v>314</v>
      </c>
      <c r="Y19" s="350">
        <f>IF('8 県南'!K74="","",'8 県南'!K9+'8 県南'!K14+'8 県南'!K24+'8 県南'!K34+'8 県南'!K39+'8 県南'!K44+'8 県南'!K49+'8 県南'!K54+'8 県南'!K59+'8 県南'!K64+'8 県南'!K69)</f>
        <v>240</v>
      </c>
      <c r="Z19" s="350">
        <f>IF('8 県南'!L74="","",'8 県南'!L9+'8 県南'!L14+'8 県南'!L24+'8 県南'!L34+'8 県南'!L39+'8 県南'!L44+'8 県南'!L49+'8 県南'!L54+'8 県南'!L59+'8 県南'!L64+'8 県南'!L69)</f>
        <v>226</v>
      </c>
      <c r="AA19" s="350">
        <f>IF('8 県南'!M74="","",'8 県南'!M9+'8 県南'!M14+'8 県南'!M24+'8 県南'!M34+'8 県南'!M39+'8 県南'!M44+'8 県南'!M49+'8 県南'!M54+'8 県南'!M59+'8 県南'!M64+'8 県南'!M69)</f>
        <v>223</v>
      </c>
      <c r="AB19" s="350">
        <f>IF('8 県南'!N74="","",'8 県南'!N9+'8 県南'!N14+'8 県南'!N24+'8 県南'!N34+'8 県南'!N39+'8 県南'!N44+'8 県南'!N49+'8 県南'!N54+'8 県南'!N59+'8 県南'!N64+'8 県南'!N69)</f>
        <v>295</v>
      </c>
      <c r="AC19" s="346">
        <f>SUM(Q19:AB19)</f>
        <v>3430</v>
      </c>
    </row>
    <row r="20" spans="1:15" ht="13.5">
      <c r="A20" s="697"/>
      <c r="B20" s="347" t="s">
        <v>52</v>
      </c>
      <c r="C20" s="176">
        <f>IF('8 県南'!C75="","",'8 県南'!C75)</f>
        <v>301</v>
      </c>
      <c r="D20" s="214">
        <f>IF('8 県南'!D75="","",'8 県南'!D75)</f>
        <v>341</v>
      </c>
      <c r="E20" s="214">
        <f>IF('8 県南'!E75="","",'8 県南'!E75)</f>
        <v>317</v>
      </c>
      <c r="F20" s="214">
        <f>IF('8 県南'!F75="","",'8 県南'!F75)</f>
        <v>297</v>
      </c>
      <c r="G20" s="214">
        <f>IF('8 県南'!G75="","",'8 県南'!G75)</f>
        <v>351</v>
      </c>
      <c r="H20" s="214">
        <f>IF('8 県南'!H75="","",'8 県南'!H75)</f>
        <v>276</v>
      </c>
      <c r="I20" s="214">
        <f>IF('8 県南'!I75="","",'8 県南'!I75)</f>
        <v>384</v>
      </c>
      <c r="J20" s="214">
        <f>IF('8 県南'!J75="","",'8 県南'!J75)</f>
        <v>311</v>
      </c>
      <c r="K20" s="214">
        <f>IF('8 県南'!K75="","",'8 県南'!K75)</f>
        <v>308</v>
      </c>
      <c r="L20" s="214">
        <f>IF('8 県南'!L75="","",'8 県南'!L75)</f>
        <v>281</v>
      </c>
      <c r="M20" s="214">
        <f>IF('8 県南'!M75="","",'8 県南'!M75)</f>
        <v>259</v>
      </c>
      <c r="N20" s="252">
        <f>IF('8 県南'!N75="","",'8 県南'!N75)</f>
        <v>297</v>
      </c>
      <c r="O20" s="243">
        <f t="shared" si="0"/>
        <v>3723</v>
      </c>
    </row>
    <row r="21" spans="1:15" ht="13.5">
      <c r="A21" s="697"/>
      <c r="B21" s="347" t="s">
        <v>53</v>
      </c>
      <c r="C21" s="176">
        <f>IF('8 県南'!C76="","",'8 県南'!C76)</f>
        <v>430</v>
      </c>
      <c r="D21" s="214">
        <f>IF('8 県南'!D76="","",'8 県南'!D76)</f>
        <v>115</v>
      </c>
      <c r="E21" s="214">
        <f>IF('8 県南'!E76="","",'8 県南'!E76)</f>
        <v>246</v>
      </c>
      <c r="F21" s="214">
        <f>IF('8 県南'!F76="","",'8 県南'!F76)</f>
        <v>291</v>
      </c>
      <c r="G21" s="214">
        <f>IF('8 県南'!G76="","",'8 県南'!G76)</f>
        <v>146</v>
      </c>
      <c r="H21" s="214">
        <f>IF('8 県南'!H76="","",'8 県南'!H76)</f>
        <v>322</v>
      </c>
      <c r="I21" s="214">
        <f>IF('8 県南'!I76="","",'8 県南'!I76)</f>
        <v>383</v>
      </c>
      <c r="J21" s="214">
        <f>IF('8 県南'!J76="","",'8 県南'!J76)</f>
        <v>262</v>
      </c>
      <c r="K21" s="214">
        <f>IF('8 県南'!K76="","",'8 県南'!K76)</f>
        <v>187</v>
      </c>
      <c r="L21" s="214">
        <f>IF('8 県南'!L76="","",'8 県南'!L76)</f>
        <v>183</v>
      </c>
      <c r="M21" s="214">
        <f>IF('8 県南'!M76="","",'8 県南'!M76)</f>
        <v>174</v>
      </c>
      <c r="N21" s="252">
        <f>IF('8 県南'!N76="","",'8 県南'!N76)</f>
        <v>299</v>
      </c>
      <c r="O21" s="243">
        <f t="shared" si="0"/>
        <v>3038</v>
      </c>
    </row>
    <row r="22" spans="1:15" ht="14.25">
      <c r="A22" s="76"/>
      <c r="B22" s="347" t="s">
        <v>96</v>
      </c>
      <c r="C22" s="176">
        <f>IF('8 県南'!C77="","",'8 県南'!C77)</f>
        <v>0</v>
      </c>
      <c r="D22" s="214">
        <f>IF('8 県南'!D77="","",'8 県南'!D77)</f>
        <v>2</v>
      </c>
      <c r="E22" s="214">
        <f>IF('8 県南'!E77="","",'8 県南'!E77)</f>
        <v>1</v>
      </c>
      <c r="F22" s="214">
        <f>IF('8 県南'!F77="","",'8 県南'!F77)</f>
        <v>0</v>
      </c>
      <c r="G22" s="214">
        <f>IF('8 県南'!G77="","",'8 県南'!G77)</f>
        <v>2</v>
      </c>
      <c r="H22" s="214">
        <f>IF('8 県南'!H77="","",'8 県南'!H77)</f>
        <v>4</v>
      </c>
      <c r="I22" s="214">
        <f>IF('8 県南'!I77="","",'8 県南'!I77)</f>
        <v>0</v>
      </c>
      <c r="J22" s="214">
        <f>IF('8 県南'!J77="","",'8 県南'!J77)</f>
        <v>0</v>
      </c>
      <c r="K22" s="214">
        <f>IF('8 県南'!K77="","",'8 県南'!K77)</f>
        <v>0</v>
      </c>
      <c r="L22" s="214">
        <f>IF('8 県南'!L77="","",'8 県南'!L77)</f>
        <v>1</v>
      </c>
      <c r="M22" s="214">
        <f>IF('8 県南'!M77="","",'8 県南'!M77)</f>
        <v>1</v>
      </c>
      <c r="N22" s="252">
        <f>IF('8 県南'!N77="","",'8 県南'!N77)</f>
        <v>0</v>
      </c>
      <c r="O22" s="243">
        <f t="shared" si="0"/>
        <v>11</v>
      </c>
    </row>
    <row r="23" spans="1:15" ht="15" thickBot="1">
      <c r="A23" s="76"/>
      <c r="B23" s="351" t="s">
        <v>54</v>
      </c>
      <c r="C23" s="177">
        <f>IF('8 県南'!C78="","",'8 県南'!C78)</f>
        <v>161</v>
      </c>
      <c r="D23" s="255">
        <f>IF('8 県南'!D78="","",'8 県南'!D78)</f>
        <v>123</v>
      </c>
      <c r="E23" s="255">
        <f>IF('8 県南'!E78="","",'8 県南'!E78)</f>
        <v>86</v>
      </c>
      <c r="F23" s="255">
        <f>IF('8 県南'!F78="","",'8 県南'!F78)</f>
        <v>63</v>
      </c>
      <c r="G23" s="255">
        <f>IF('8 県南'!G78="","",'8 県南'!G78)</f>
        <v>55</v>
      </c>
      <c r="H23" s="255">
        <f>IF('8 県南'!H78="","",'8 県南'!H78)</f>
        <v>72</v>
      </c>
      <c r="I23" s="255">
        <f>IF('8 県南'!I78="","",'8 県南'!I78)</f>
        <v>82</v>
      </c>
      <c r="J23" s="255">
        <f>IF('8 県南'!J78="","",'8 県南'!J78)</f>
        <v>167</v>
      </c>
      <c r="K23" s="255">
        <f>IF('8 県南'!K78="","",'8 県南'!K78)</f>
        <v>88</v>
      </c>
      <c r="L23" s="255">
        <f>IF('8 県南'!L78="","",'8 県南'!L78)</f>
        <v>66</v>
      </c>
      <c r="M23" s="255">
        <f>IF('8 県南'!M78="","",'8 県南'!M78)</f>
        <v>53</v>
      </c>
      <c r="N23" s="256">
        <f>IF('8 県南'!N78="","",'8 県南'!N78)</f>
        <v>57</v>
      </c>
      <c r="O23" s="237">
        <f t="shared" si="0"/>
        <v>1073</v>
      </c>
    </row>
    <row r="24" spans="1:29" ht="14.25" thickTop="1">
      <c r="A24" s="696" t="s">
        <v>58</v>
      </c>
      <c r="B24" s="345" t="s">
        <v>51</v>
      </c>
      <c r="C24" s="175">
        <f>IF('9 県西'!C54="","",'9 県西'!C54)</f>
        <v>272</v>
      </c>
      <c r="D24" s="210">
        <f>IF('9 県西'!D54="","",'9 県西'!D54)</f>
        <v>310</v>
      </c>
      <c r="E24" s="210">
        <f>IF('9 県西'!E54="","",'9 県西'!E54)</f>
        <v>322</v>
      </c>
      <c r="F24" s="210">
        <f>IF('9 県西'!F54="","",'9 県西'!F54)</f>
        <v>304</v>
      </c>
      <c r="G24" s="210">
        <f>IF('9 県西'!G54="","",'9 県西'!G54)</f>
        <v>270</v>
      </c>
      <c r="H24" s="210">
        <f>IF('9 県西'!H54="","",'9 県西'!H54)</f>
        <v>360</v>
      </c>
      <c r="I24" s="210">
        <f>IF('9 県西'!I54="","",'9 県西'!I54)</f>
        <v>428</v>
      </c>
      <c r="J24" s="210">
        <f>IF('9 県西'!J54="","",'9 県西'!J54)</f>
        <v>272</v>
      </c>
      <c r="K24" s="210">
        <f>IF('9 県西'!K54="","",'9 県西'!K54)</f>
        <v>303</v>
      </c>
      <c r="L24" s="210">
        <f>IF('9 県西'!L54="","",'9 県西'!L54)</f>
        <v>252</v>
      </c>
      <c r="M24" s="210">
        <f>IF('9 県西'!M54="","",'9 県西'!M54)</f>
        <v>258</v>
      </c>
      <c r="N24" s="211">
        <f>IF('9 県西'!N54="","",'9 県西'!N54)</f>
        <v>280</v>
      </c>
      <c r="O24" s="242">
        <f t="shared" si="0"/>
        <v>3631</v>
      </c>
      <c r="Q24" s="350">
        <f>IF('9 県西'!C54="","",'9 県西'!C9+'9 県西'!C14+'9 県西'!C19+'9 県西'!C24+'9 県西'!C29+'9 県西'!C34+'9 県西'!C39+'9 県西'!C44+'9 県西'!C49)</f>
        <v>252</v>
      </c>
      <c r="R24" s="350">
        <f>IF('9 県西'!D54="","",'9 県西'!D9+'9 県西'!D14+'9 県西'!D19+'9 県西'!D24+'9 県西'!D29+'9 県西'!D34+'9 県西'!D39+'9 県西'!D44+'9 県西'!D49)</f>
        <v>218</v>
      </c>
      <c r="S24" s="350">
        <f>IF('9 県西'!E54="","",'9 県西'!E9+'9 県西'!E14+'9 県西'!E19+'9 県西'!E24+'9 県西'!E29+'9 県西'!E34+'9 県西'!E39+'9 県西'!E44+'9 県西'!E49)</f>
        <v>223</v>
      </c>
      <c r="T24" s="350">
        <f>IF('9 県西'!F54="","",'9 県西'!F9+'9 県西'!F14+'9 県西'!F19+'9 県西'!F24+'9 県西'!F29+'9 県西'!F34+'9 県西'!F39+'9 県西'!F44+'9 県西'!F49)</f>
        <v>181</v>
      </c>
      <c r="U24" s="350">
        <f>IF('9 県西'!G54="","",'9 県西'!G9+'9 県西'!G14+'9 県西'!G19+'9 県西'!G24+'9 県西'!G29+'9 県西'!G34+'9 県西'!G39+'9 県西'!G44+'9 県西'!G49)</f>
        <v>207</v>
      </c>
      <c r="V24" s="350">
        <f>IF('9 県西'!H54="","",'9 県西'!H9+'9 県西'!H14+'9 県西'!H19+'9 県西'!H24+'9 県西'!H29+'9 県西'!H34+'9 県西'!H39+'9 県西'!H44+'9 県西'!H49)</f>
        <v>271</v>
      </c>
      <c r="W24" s="350">
        <f>IF('9 県西'!I54="","",'9 県西'!I9+'9 県西'!I14+'9 県西'!I19+'9 県西'!I24+'9 県西'!I29+'9 県西'!I34+'9 県西'!I39+'9 県西'!I44+'9 県西'!I49)</f>
        <v>283</v>
      </c>
      <c r="X24" s="350">
        <f>IF('9 県西'!J54="","",'9 県西'!J9+'9 県西'!J14+'9 県西'!J19+'9 県西'!J24+'9 県西'!J29+'9 県西'!J34+'9 県西'!J39+'9 県西'!J44+'9 県西'!J49)</f>
        <v>201</v>
      </c>
      <c r="Y24" s="350">
        <f>IF('9 県西'!K54="","",'9 県西'!K9+'9 県西'!K14+'9 県西'!K19+'9 県西'!K24+'9 県西'!K29+'9 県西'!K34+'9 県西'!K39+'9 県西'!K44+'9 県西'!K49)</f>
        <v>230</v>
      </c>
      <c r="Z24" s="350">
        <f>IF('9 県西'!L54="","",'9 県西'!L9+'9 県西'!L14+'9 県西'!L19+'9 県西'!L24+'9 県西'!L29+'9 県西'!L34+'9 県西'!L39+'9 県西'!L44+'9 県西'!L49)</f>
        <v>150</v>
      </c>
      <c r="AA24" s="350">
        <f>IF('9 県西'!M54="","",'9 県西'!M9+'9 県西'!M14+'9 県西'!M19+'9 県西'!M24+'9 県西'!M29+'9 県西'!M34+'9 県西'!M39+'9 県西'!M44+'9 県西'!M49)</f>
        <v>137</v>
      </c>
      <c r="AB24" s="350">
        <f>IF('9 県西'!N54="","",'9 県西'!N9+'9 県西'!N14+'9 県西'!N19+'9 県西'!N24+'9 県西'!N29+'9 県西'!N34+'9 県西'!N39+'9 県西'!N44+'9 県西'!N49)</f>
        <v>209</v>
      </c>
      <c r="AC24" s="346">
        <f>SUM(Q24:AB24)</f>
        <v>2562</v>
      </c>
    </row>
    <row r="25" spans="1:15" ht="13.5">
      <c r="A25" s="697"/>
      <c r="B25" s="347" t="s">
        <v>52</v>
      </c>
      <c r="C25" s="176">
        <f>IF('9 県西'!C55="","",'9 県西'!C55)</f>
        <v>170</v>
      </c>
      <c r="D25" s="214">
        <f>IF('9 県西'!D55="","",'9 県西'!D55)</f>
        <v>200</v>
      </c>
      <c r="E25" s="214">
        <f>IF('9 県西'!E55="","",'9 県西'!E55)</f>
        <v>179</v>
      </c>
      <c r="F25" s="214">
        <f>IF('9 県西'!F55="","",'9 県西'!F55)</f>
        <v>148</v>
      </c>
      <c r="G25" s="214">
        <f>IF('9 県西'!G55="","",'9 県西'!G55)</f>
        <v>178</v>
      </c>
      <c r="H25" s="214">
        <f>IF('9 県西'!H55="","",'9 県西'!H55)</f>
        <v>191</v>
      </c>
      <c r="I25" s="214">
        <f>IF('9 県西'!I55="","",'9 県西'!I55)</f>
        <v>228</v>
      </c>
      <c r="J25" s="214">
        <f>IF('9 県西'!J55="","",'9 県西'!J55)</f>
        <v>167</v>
      </c>
      <c r="K25" s="214">
        <f>IF('9 県西'!K55="","",'9 県西'!K55)</f>
        <v>168</v>
      </c>
      <c r="L25" s="214">
        <f>IF('9 県西'!L55="","",'9 県西'!L55)</f>
        <v>145</v>
      </c>
      <c r="M25" s="214">
        <f>IF('9 県西'!M55="","",'9 県西'!M55)</f>
        <v>135</v>
      </c>
      <c r="N25" s="252">
        <f>IF('9 県西'!N55="","",'9 県西'!N55)</f>
        <v>156</v>
      </c>
      <c r="O25" s="243">
        <f t="shared" si="0"/>
        <v>2065</v>
      </c>
    </row>
    <row r="26" spans="1:15" ht="13.5">
      <c r="A26" s="697"/>
      <c r="B26" s="347" t="s">
        <v>53</v>
      </c>
      <c r="C26" s="176">
        <f>IF('9 県西'!C56="","",'9 県西'!C56)</f>
        <v>82</v>
      </c>
      <c r="D26" s="214">
        <f>IF('9 県西'!D56="","",'9 県西'!D56)</f>
        <v>81</v>
      </c>
      <c r="E26" s="214">
        <f>IF('9 県西'!E56="","",'9 県西'!E56)</f>
        <v>113</v>
      </c>
      <c r="F26" s="214">
        <f>IF('9 県西'!F56="","",'9 県西'!F56)</f>
        <v>126</v>
      </c>
      <c r="G26" s="214">
        <f>IF('9 県西'!G56="","",'9 県西'!G56)</f>
        <v>85</v>
      </c>
      <c r="H26" s="214">
        <f>IF('9 県西'!H56="","",'9 県西'!H56)</f>
        <v>144</v>
      </c>
      <c r="I26" s="214">
        <f>IF('9 県西'!I56="","",'9 県西'!I56)</f>
        <v>188</v>
      </c>
      <c r="J26" s="214">
        <f>IF('9 県西'!J56="","",'9 県西'!J56)</f>
        <v>76</v>
      </c>
      <c r="K26" s="214">
        <f>IF('9 県西'!K56="","",'9 県西'!K56)</f>
        <v>102</v>
      </c>
      <c r="L26" s="214">
        <f>IF('9 県西'!L56="","",'9 県西'!L56)</f>
        <v>81</v>
      </c>
      <c r="M26" s="214">
        <f>IF('9 県西'!M56="","",'9 県西'!M56)</f>
        <v>90</v>
      </c>
      <c r="N26" s="252">
        <f>IF('9 県西'!N56="","",'9 県西'!N56)</f>
        <v>83</v>
      </c>
      <c r="O26" s="243">
        <f t="shared" si="0"/>
        <v>1251</v>
      </c>
    </row>
    <row r="27" spans="1:15" ht="14.25">
      <c r="A27" s="76"/>
      <c r="B27" s="347" t="s">
        <v>96</v>
      </c>
      <c r="C27" s="176">
        <f>IF('9 県西'!C57="","",'9 県西'!C57)</f>
        <v>0</v>
      </c>
      <c r="D27" s="214">
        <f>IF('9 県西'!D57="","",'9 県西'!D57)</f>
        <v>1</v>
      </c>
      <c r="E27" s="214">
        <f>IF('9 県西'!E57="","",'9 県西'!E57)</f>
        <v>0</v>
      </c>
      <c r="F27" s="214">
        <f>IF('9 県西'!F57="","",'9 県西'!F57)</f>
        <v>1</v>
      </c>
      <c r="G27" s="214">
        <f>IF('9 県西'!G57="","",'9 県西'!G57)</f>
        <v>0</v>
      </c>
      <c r="H27" s="214">
        <f>IF('9 県西'!H57="","",'9 県西'!H57)</f>
        <v>0</v>
      </c>
      <c r="I27" s="214">
        <f>IF('9 県西'!I57="","",'9 県西'!I57)</f>
        <v>0</v>
      </c>
      <c r="J27" s="214">
        <f>IF('9 県西'!J57="","",'9 県西'!J57)</f>
        <v>0</v>
      </c>
      <c r="K27" s="214">
        <f>IF('9 県西'!K57="","",'9 県西'!K57)</f>
        <v>0</v>
      </c>
      <c r="L27" s="214">
        <f>IF('9 県西'!L57="","",'9 県西'!L57)</f>
        <v>0</v>
      </c>
      <c r="M27" s="214">
        <f>IF('9 県西'!M57="","",'9 県西'!M57)</f>
        <v>0</v>
      </c>
      <c r="N27" s="252">
        <f>IF('9 県西'!N57="","",'9 県西'!N57)</f>
        <v>0</v>
      </c>
      <c r="O27" s="243">
        <f t="shared" si="0"/>
        <v>2</v>
      </c>
    </row>
    <row r="28" spans="1:15" ht="15" thickBot="1">
      <c r="A28" s="77"/>
      <c r="B28" s="348" t="s">
        <v>54</v>
      </c>
      <c r="C28" s="177">
        <f>IF('9 県西'!C58="","",'9 県西'!C58)</f>
        <v>20</v>
      </c>
      <c r="D28" s="255">
        <f>IF('9 県西'!D58="","",'9 県西'!D58)</f>
        <v>28</v>
      </c>
      <c r="E28" s="255">
        <f>IF('9 県西'!E58="","",'9 県西'!E58)</f>
        <v>30</v>
      </c>
      <c r="F28" s="255">
        <f>IF('9 県西'!F58="","",'9 県西'!F58)</f>
        <v>29</v>
      </c>
      <c r="G28" s="255">
        <f>IF('9 県西'!G58="","",'9 県西'!G58)</f>
        <v>7</v>
      </c>
      <c r="H28" s="255">
        <f>IF('9 県西'!H58="","",'9 県西'!H58)</f>
        <v>25</v>
      </c>
      <c r="I28" s="255">
        <f>IF('9 県西'!I58="","",'9 県西'!I58)</f>
        <v>12</v>
      </c>
      <c r="J28" s="255">
        <f>IF('9 県西'!J58="","",'9 県西'!J58)</f>
        <v>29</v>
      </c>
      <c r="K28" s="255">
        <f>IF('9 県西'!K58="","",'9 県西'!K58)</f>
        <v>33</v>
      </c>
      <c r="L28" s="255">
        <f>IF('9 県西'!L58="","",'9 県西'!L58)</f>
        <v>26</v>
      </c>
      <c r="M28" s="255">
        <f>IF('9 県西'!M58="","",'9 県西'!M58)</f>
        <v>33</v>
      </c>
      <c r="N28" s="256">
        <f>IF('9 県西'!N58="","",'9 県西'!N58)</f>
        <v>41</v>
      </c>
      <c r="O28" s="257">
        <f t="shared" si="0"/>
        <v>313</v>
      </c>
    </row>
    <row r="29" spans="1:29" ht="14.25" thickTop="1">
      <c r="A29" s="696" t="s">
        <v>49</v>
      </c>
      <c r="B29" s="345" t="s">
        <v>51</v>
      </c>
      <c r="C29" s="175">
        <f>IF(C4="","",C24+C19+C14+C9+C4)</f>
        <v>1959</v>
      </c>
      <c r="D29" s="269">
        <f aca="true" t="shared" si="1" ref="D29:L29">IF(D4="","",D24+D19+D14+D9+D4)</f>
        <v>1717</v>
      </c>
      <c r="E29" s="269">
        <f t="shared" si="1"/>
        <v>1810</v>
      </c>
      <c r="F29" s="269">
        <f t="shared" si="1"/>
        <v>1793</v>
      </c>
      <c r="G29" s="269">
        <f t="shared" si="1"/>
        <v>1738</v>
      </c>
      <c r="H29" s="269">
        <f t="shared" si="1"/>
        <v>2153</v>
      </c>
      <c r="I29" s="269">
        <f t="shared" si="1"/>
        <v>2538</v>
      </c>
      <c r="J29" s="269">
        <f t="shared" si="1"/>
        <v>2053</v>
      </c>
      <c r="K29" s="269">
        <f t="shared" si="1"/>
        <v>1715</v>
      </c>
      <c r="L29" s="269">
        <f t="shared" si="1"/>
        <v>1487</v>
      </c>
      <c r="M29" s="269">
        <f aca="true" t="shared" si="2" ref="M29:N33">IF(M4="","",M24+M19+M14+M9+M4)</f>
        <v>1584</v>
      </c>
      <c r="N29" s="211">
        <f>IF(N4="","",N24+N19+N14+N9+N4)</f>
        <v>1683</v>
      </c>
      <c r="O29" s="242">
        <f t="shared" si="0"/>
        <v>22230</v>
      </c>
      <c r="Q29" s="350">
        <f aca="true" t="shared" si="3" ref="Q29:V29">SUM(Q4,Q9,Q14,Q19,Q24)</f>
        <v>950</v>
      </c>
      <c r="R29" s="350">
        <f t="shared" si="3"/>
        <v>815</v>
      </c>
      <c r="S29" s="350">
        <f t="shared" si="3"/>
        <v>834</v>
      </c>
      <c r="T29" s="350">
        <f t="shared" si="3"/>
        <v>815</v>
      </c>
      <c r="U29" s="350">
        <f t="shared" si="3"/>
        <v>893</v>
      </c>
      <c r="V29" s="350">
        <f t="shared" si="3"/>
        <v>1106</v>
      </c>
      <c r="W29" s="350">
        <f aca="true" t="shared" si="4" ref="W29:AB29">SUM(W4,W9,W14,W19,W24)</f>
        <v>1252</v>
      </c>
      <c r="X29" s="350">
        <f t="shared" si="4"/>
        <v>914</v>
      </c>
      <c r="Y29" s="350">
        <f t="shared" si="4"/>
        <v>806</v>
      </c>
      <c r="Z29" s="350">
        <f t="shared" si="4"/>
        <v>662</v>
      </c>
      <c r="AA29" s="350">
        <f t="shared" si="4"/>
        <v>734</v>
      </c>
      <c r="AB29" s="350">
        <f t="shared" si="4"/>
        <v>815</v>
      </c>
      <c r="AC29" s="346">
        <f>SUM(Q29:AB29)</f>
        <v>10596</v>
      </c>
    </row>
    <row r="30" spans="1:15" ht="13.5">
      <c r="A30" s="697"/>
      <c r="B30" s="347" t="s">
        <v>52</v>
      </c>
      <c r="C30" s="176">
        <f>IF(C5="","",C25+C20+C15+C10+C5)</f>
        <v>990</v>
      </c>
      <c r="D30" s="270">
        <f aca="true" t="shared" si="5" ref="D30:L30">IF(D5="","",D25+D20+D15+D10+D5)</f>
        <v>1006</v>
      </c>
      <c r="E30" s="270">
        <f t="shared" si="5"/>
        <v>937</v>
      </c>
      <c r="F30" s="270">
        <f t="shared" si="5"/>
        <v>873</v>
      </c>
      <c r="G30" s="270">
        <f t="shared" si="5"/>
        <v>972</v>
      </c>
      <c r="H30" s="270">
        <f t="shared" si="5"/>
        <v>1049</v>
      </c>
      <c r="I30" s="270">
        <f t="shared" si="5"/>
        <v>1196</v>
      </c>
      <c r="J30" s="270">
        <f t="shared" si="5"/>
        <v>998</v>
      </c>
      <c r="K30" s="270">
        <f t="shared" si="5"/>
        <v>971</v>
      </c>
      <c r="L30" s="270">
        <f t="shared" si="5"/>
        <v>771</v>
      </c>
      <c r="M30" s="270">
        <f t="shared" si="2"/>
        <v>799</v>
      </c>
      <c r="N30" s="252">
        <f t="shared" si="2"/>
        <v>883</v>
      </c>
      <c r="O30" s="243">
        <f t="shared" si="0"/>
        <v>11445</v>
      </c>
    </row>
    <row r="31" spans="1:15" ht="13.5">
      <c r="A31" s="697"/>
      <c r="B31" s="347" t="s">
        <v>53</v>
      </c>
      <c r="C31" s="352">
        <f>IF(C4="","",C6+C11+C16+C21+C26)</f>
        <v>745</v>
      </c>
      <c r="D31" s="270">
        <f>IF(D6="","",D26+D21+D16+D11+D6)</f>
        <v>501</v>
      </c>
      <c r="E31" s="270">
        <f aca="true" t="shared" si="6" ref="E31:L31">IF(E6="","",E26+E21+E16+E11+E6)</f>
        <v>715</v>
      </c>
      <c r="F31" s="270">
        <f t="shared" si="6"/>
        <v>755</v>
      </c>
      <c r="G31" s="270">
        <f t="shared" si="6"/>
        <v>597</v>
      </c>
      <c r="H31" s="270">
        <f t="shared" si="6"/>
        <v>909</v>
      </c>
      <c r="I31" s="270">
        <f t="shared" si="6"/>
        <v>1228</v>
      </c>
      <c r="J31" s="270">
        <f t="shared" si="6"/>
        <v>827</v>
      </c>
      <c r="K31" s="270">
        <f t="shared" si="6"/>
        <v>583</v>
      </c>
      <c r="L31" s="270">
        <f t="shared" si="6"/>
        <v>492</v>
      </c>
      <c r="M31" s="270">
        <f t="shared" si="2"/>
        <v>631</v>
      </c>
      <c r="N31" s="252">
        <f t="shared" si="2"/>
        <v>610</v>
      </c>
      <c r="O31" s="243">
        <f t="shared" si="0"/>
        <v>8593</v>
      </c>
    </row>
    <row r="32" spans="1:15" ht="14.25">
      <c r="A32" s="76"/>
      <c r="B32" s="347" t="s">
        <v>96</v>
      </c>
      <c r="C32" s="352">
        <f>IF(C4="","",C7+C12+C17+C22+C27)</f>
        <v>3</v>
      </c>
      <c r="D32" s="270">
        <f>IF(D7="","",D27+D22+D17+D12+D7)</f>
        <v>5</v>
      </c>
      <c r="E32" s="270">
        <f aca="true" t="shared" si="7" ref="E32:L32">IF(E7="","",E27+E22+E17+E12+E7)</f>
        <v>2</v>
      </c>
      <c r="F32" s="270">
        <f t="shared" si="7"/>
        <v>12</v>
      </c>
      <c r="G32" s="270">
        <f t="shared" si="7"/>
        <v>3</v>
      </c>
      <c r="H32" s="270">
        <f t="shared" si="7"/>
        <v>4</v>
      </c>
      <c r="I32" s="270">
        <f t="shared" si="7"/>
        <v>0</v>
      </c>
      <c r="J32" s="270">
        <f t="shared" si="7"/>
        <v>0</v>
      </c>
      <c r="K32" s="270">
        <f t="shared" si="7"/>
        <v>1</v>
      </c>
      <c r="L32" s="270">
        <f t="shared" si="7"/>
        <v>2</v>
      </c>
      <c r="M32" s="270">
        <f t="shared" si="2"/>
        <v>1</v>
      </c>
      <c r="N32" s="252">
        <f t="shared" si="2"/>
        <v>14</v>
      </c>
      <c r="O32" s="243">
        <f t="shared" si="0"/>
        <v>47</v>
      </c>
    </row>
    <row r="33" spans="1:15" ht="15" thickBot="1">
      <c r="A33" s="78"/>
      <c r="B33" s="353" t="s">
        <v>54</v>
      </c>
      <c r="C33" s="354">
        <f aca="true" t="shared" si="8" ref="C33:L33">IF(C8="","",C28+C23+C18+C13+C8)</f>
        <v>221</v>
      </c>
      <c r="D33" s="276">
        <f t="shared" si="8"/>
        <v>205</v>
      </c>
      <c r="E33" s="276">
        <f t="shared" si="8"/>
        <v>156</v>
      </c>
      <c r="F33" s="276">
        <f t="shared" si="8"/>
        <v>153</v>
      </c>
      <c r="G33" s="276">
        <f t="shared" si="8"/>
        <v>166</v>
      </c>
      <c r="H33" s="276">
        <f t="shared" si="8"/>
        <v>191</v>
      </c>
      <c r="I33" s="276">
        <f t="shared" si="8"/>
        <v>114</v>
      </c>
      <c r="J33" s="276">
        <f t="shared" si="8"/>
        <v>228</v>
      </c>
      <c r="K33" s="276">
        <f t="shared" si="8"/>
        <v>160</v>
      </c>
      <c r="L33" s="276">
        <f t="shared" si="8"/>
        <v>222</v>
      </c>
      <c r="M33" s="276">
        <f t="shared" si="2"/>
        <v>153</v>
      </c>
      <c r="N33" s="355">
        <f t="shared" si="2"/>
        <v>176</v>
      </c>
      <c r="O33" s="265">
        <f t="shared" si="0"/>
        <v>2145</v>
      </c>
    </row>
    <row r="34" spans="1:15" ht="13.5">
      <c r="A34" s="343"/>
      <c r="B34" s="343"/>
      <c r="C34" s="343"/>
      <c r="D34" s="343"/>
      <c r="E34" s="343"/>
      <c r="F34" s="343"/>
      <c r="G34" s="343"/>
      <c r="H34" s="343"/>
      <c r="I34" s="343"/>
      <c r="J34" s="343"/>
      <c r="K34" s="343"/>
      <c r="L34" s="343"/>
      <c r="M34" s="343"/>
      <c r="N34" s="343"/>
      <c r="O34" s="343"/>
    </row>
    <row r="35" spans="1:15" ht="13.5">
      <c r="A35" s="356" t="s">
        <v>167</v>
      </c>
      <c r="B35" s="343"/>
      <c r="C35" s="350">
        <f>IF(Q29=0,"",Q29)</f>
        <v>950</v>
      </c>
      <c r="D35" s="350">
        <f aca="true" t="shared" si="9" ref="D35:N35">IF(R29=0,"",R29)</f>
        <v>815</v>
      </c>
      <c r="E35" s="350">
        <f t="shared" si="9"/>
        <v>834</v>
      </c>
      <c r="F35" s="350">
        <f t="shared" si="9"/>
        <v>815</v>
      </c>
      <c r="G35" s="350">
        <f t="shared" si="9"/>
        <v>893</v>
      </c>
      <c r="H35" s="350">
        <f t="shared" si="9"/>
        <v>1106</v>
      </c>
      <c r="I35" s="350">
        <f t="shared" si="9"/>
        <v>1252</v>
      </c>
      <c r="J35" s="350">
        <f t="shared" si="9"/>
        <v>914</v>
      </c>
      <c r="K35" s="350">
        <f t="shared" si="9"/>
        <v>806</v>
      </c>
      <c r="L35" s="350">
        <f>IF(Z29=0,"",Z29)</f>
        <v>662</v>
      </c>
      <c r="M35" s="350">
        <f t="shared" si="9"/>
        <v>734</v>
      </c>
      <c r="N35" s="350">
        <f t="shared" si="9"/>
        <v>815</v>
      </c>
      <c r="O35" s="357">
        <f>SUM(C35:N35)</f>
        <v>10596</v>
      </c>
    </row>
    <row r="36" spans="1:15" ht="14.25">
      <c r="A36" s="343"/>
      <c r="B36" s="79" t="s">
        <v>131</v>
      </c>
      <c r="C36" s="80"/>
      <c r="D36" s="80"/>
      <c r="E36" s="80"/>
      <c r="F36" s="80"/>
      <c r="G36" s="80"/>
      <c r="H36" s="80"/>
      <c r="I36" s="80"/>
      <c r="J36" s="358"/>
      <c r="K36" s="207"/>
      <c r="L36" s="207"/>
      <c r="M36" s="207"/>
      <c r="N36" s="207"/>
      <c r="O36" s="207"/>
    </row>
  </sheetData>
  <sheetProtection/>
  <mergeCells count="5">
    <mergeCell ref="A19:A21"/>
    <mergeCell ref="A24:A26"/>
    <mergeCell ref="A29:A31"/>
    <mergeCell ref="A9:A11"/>
    <mergeCell ref="A14:A16"/>
  </mergeCells>
  <printOptions/>
  <pageMargins left="0.75" right="0.75" top="1" bottom="1" header="0.512" footer="0.512"/>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codeName="Sheet6"/>
  <dimension ref="A1:O103"/>
  <sheetViews>
    <sheetView zoomScaleSheetLayoutView="100" zoomScalePageLayoutView="0" workbookViewId="0" topLeftCell="A1">
      <pane xSplit="2" ySplit="3" topLeftCell="J34" activePane="bottomRight" state="frozen"/>
      <selection pane="topLeft" activeCell="A1" sqref="A1"/>
      <selection pane="topRight" activeCell="A1" sqref="A1"/>
      <selection pane="bottomLeft" activeCell="A1" sqref="A1"/>
      <selection pane="bottomRight" activeCell="L34" sqref="L34"/>
    </sheetView>
  </sheetViews>
  <sheetFormatPr defaultColWidth="9.00390625" defaultRowHeight="13.5"/>
  <cols>
    <col min="1" max="1" width="14.75390625" style="184" bestFit="1" customWidth="1"/>
    <col min="2" max="2" width="9.50390625" style="184" bestFit="1" customWidth="1"/>
    <col min="3" max="16384" width="9.00390625" style="184" customWidth="1"/>
  </cols>
  <sheetData>
    <row r="1" spans="1:15" ht="17.25">
      <c r="A1" s="182"/>
      <c r="B1" s="81" t="s">
        <v>50</v>
      </c>
      <c r="C1" s="81" t="s">
        <v>59</v>
      </c>
      <c r="D1" s="81"/>
      <c r="E1" s="81"/>
      <c r="F1" s="81"/>
      <c r="G1" s="81" t="s">
        <v>200</v>
      </c>
      <c r="H1" s="81"/>
      <c r="I1" s="183"/>
      <c r="J1" s="183"/>
      <c r="K1" s="183"/>
      <c r="L1" s="183"/>
      <c r="M1" s="183"/>
      <c r="N1" s="183"/>
      <c r="O1" s="183"/>
    </row>
    <row r="2" spans="1:15" ht="14.25" thickBot="1">
      <c r="A2" s="183"/>
      <c r="B2" s="183"/>
      <c r="C2" s="183"/>
      <c r="D2" s="183"/>
      <c r="E2" s="183"/>
      <c r="F2" s="183"/>
      <c r="G2" s="183"/>
      <c r="H2" s="183"/>
      <c r="I2" s="183"/>
      <c r="J2" s="183"/>
      <c r="K2" s="183"/>
      <c r="L2" s="183"/>
      <c r="M2" s="183"/>
      <c r="N2" s="183"/>
      <c r="O2" s="183"/>
    </row>
    <row r="3" spans="1:15" ht="18" thickBot="1">
      <c r="A3" s="82" t="s">
        <v>176</v>
      </c>
      <c r="B3" s="83" t="s">
        <v>48</v>
      </c>
      <c r="C3" s="84" t="s">
        <v>2</v>
      </c>
      <c r="D3" s="85" t="s">
        <v>3</v>
      </c>
      <c r="E3" s="85" t="s">
        <v>4</v>
      </c>
      <c r="F3" s="85" t="s">
        <v>5</v>
      </c>
      <c r="G3" s="85" t="s">
        <v>6</v>
      </c>
      <c r="H3" s="85" t="s">
        <v>7</v>
      </c>
      <c r="I3" s="85" t="s">
        <v>8</v>
      </c>
      <c r="J3" s="85" t="s">
        <v>9</v>
      </c>
      <c r="K3" s="85" t="s">
        <v>10</v>
      </c>
      <c r="L3" s="85" t="s">
        <v>11</v>
      </c>
      <c r="M3" s="85" t="s">
        <v>12</v>
      </c>
      <c r="N3" s="86" t="s">
        <v>13</v>
      </c>
      <c r="O3" s="87" t="s">
        <v>49</v>
      </c>
    </row>
    <row r="4" spans="1:15" ht="15" thickTop="1">
      <c r="A4" s="88"/>
      <c r="B4" s="185" t="s">
        <v>51</v>
      </c>
      <c r="C4" s="178">
        <f>IF(C5="","",SUM(C5:C8))</f>
        <v>111</v>
      </c>
      <c r="D4" s="186">
        <f aca="true" t="shared" si="0" ref="D4:N4">IF(D5="","",SUM(D5:D8))</f>
        <v>152</v>
      </c>
      <c r="E4" s="186">
        <f t="shared" si="0"/>
        <v>132</v>
      </c>
      <c r="F4" s="186">
        <f t="shared" si="0"/>
        <v>134</v>
      </c>
      <c r="G4" s="186">
        <f t="shared" si="0"/>
        <v>96</v>
      </c>
      <c r="H4" s="186">
        <f t="shared" si="0"/>
        <v>207</v>
      </c>
      <c r="I4" s="186">
        <f t="shared" si="0"/>
        <v>139</v>
      </c>
      <c r="J4" s="186">
        <f t="shared" si="0"/>
        <v>68</v>
      </c>
      <c r="K4" s="186">
        <f t="shared" si="0"/>
        <v>157</v>
      </c>
      <c r="L4" s="186">
        <f t="shared" si="0"/>
        <v>109</v>
      </c>
      <c r="M4" s="186">
        <f t="shared" si="0"/>
        <v>92</v>
      </c>
      <c r="N4" s="186">
        <f t="shared" si="0"/>
        <v>118</v>
      </c>
      <c r="O4" s="187">
        <f>SUM(C4:N4)</f>
        <v>1515</v>
      </c>
    </row>
    <row r="5" spans="1:15" ht="14.25">
      <c r="A5" s="89"/>
      <c r="B5" s="188" t="s">
        <v>52</v>
      </c>
      <c r="C5" s="189">
        <v>55</v>
      </c>
      <c r="D5" s="190">
        <v>64</v>
      </c>
      <c r="E5" s="190">
        <v>59</v>
      </c>
      <c r="F5" s="688">
        <v>48</v>
      </c>
      <c r="G5" s="190">
        <v>45</v>
      </c>
      <c r="H5" s="190">
        <v>65</v>
      </c>
      <c r="I5" s="190">
        <v>56</v>
      </c>
      <c r="J5" s="190">
        <v>42</v>
      </c>
      <c r="K5" s="190">
        <v>59</v>
      </c>
      <c r="L5" s="190">
        <v>50</v>
      </c>
      <c r="M5" s="190">
        <v>41</v>
      </c>
      <c r="N5" s="190">
        <v>64</v>
      </c>
      <c r="O5" s="191">
        <f>SUM(C5:N5)</f>
        <v>648</v>
      </c>
    </row>
    <row r="6" spans="1:15" ht="14.25">
      <c r="A6" s="90" t="s">
        <v>132</v>
      </c>
      <c r="B6" s="188" t="s">
        <v>53</v>
      </c>
      <c r="C6" s="189">
        <v>42</v>
      </c>
      <c r="D6" s="190">
        <v>78</v>
      </c>
      <c r="E6" s="190">
        <v>72</v>
      </c>
      <c r="F6" s="688">
        <v>71</v>
      </c>
      <c r="G6" s="190">
        <v>35</v>
      </c>
      <c r="H6" s="190">
        <v>87</v>
      </c>
      <c r="I6" s="190">
        <v>83</v>
      </c>
      <c r="J6" s="190">
        <v>26</v>
      </c>
      <c r="K6" s="190">
        <v>91</v>
      </c>
      <c r="L6" s="190">
        <v>34</v>
      </c>
      <c r="M6" s="190">
        <v>50</v>
      </c>
      <c r="N6" s="190">
        <v>49</v>
      </c>
      <c r="O6" s="191">
        <f aca="true" t="shared" si="1" ref="O6:O53">SUM(C6:N6)</f>
        <v>718</v>
      </c>
    </row>
    <row r="7" spans="1:15" ht="14.25">
      <c r="A7" s="91"/>
      <c r="B7" s="188" t="s">
        <v>96</v>
      </c>
      <c r="C7" s="189">
        <v>0</v>
      </c>
      <c r="D7" s="190">
        <v>0</v>
      </c>
      <c r="E7" s="190">
        <v>0</v>
      </c>
      <c r="F7" s="688">
        <v>0</v>
      </c>
      <c r="G7" s="190">
        <v>0</v>
      </c>
      <c r="H7" s="190">
        <v>0</v>
      </c>
      <c r="I7" s="190">
        <v>0</v>
      </c>
      <c r="J7" s="190">
        <v>0</v>
      </c>
      <c r="K7" s="190">
        <v>0</v>
      </c>
      <c r="L7" s="190">
        <v>0</v>
      </c>
      <c r="M7" s="190">
        <v>0</v>
      </c>
      <c r="N7" s="190">
        <v>0</v>
      </c>
      <c r="O7" s="191">
        <f t="shared" si="1"/>
        <v>0</v>
      </c>
    </row>
    <row r="8" spans="1:15" ht="15" thickBot="1">
      <c r="A8" s="92"/>
      <c r="B8" s="192" t="s">
        <v>54</v>
      </c>
      <c r="C8" s="193">
        <v>14</v>
      </c>
      <c r="D8" s="194">
        <v>10</v>
      </c>
      <c r="E8" s="194">
        <v>1</v>
      </c>
      <c r="F8" s="689">
        <v>15</v>
      </c>
      <c r="G8" s="194">
        <v>16</v>
      </c>
      <c r="H8" s="194">
        <v>55</v>
      </c>
      <c r="I8" s="194">
        <v>0</v>
      </c>
      <c r="J8" s="194">
        <v>0</v>
      </c>
      <c r="K8" s="194">
        <v>7</v>
      </c>
      <c r="L8" s="194">
        <v>25</v>
      </c>
      <c r="M8" s="194">
        <v>1</v>
      </c>
      <c r="N8" s="194">
        <v>5</v>
      </c>
      <c r="O8" s="191">
        <f>SUM(C8:N8)</f>
        <v>149</v>
      </c>
    </row>
    <row r="9" spans="1:15" ht="14.25" thickTop="1">
      <c r="A9" s="698" t="s">
        <v>62</v>
      </c>
      <c r="B9" s="195" t="s">
        <v>51</v>
      </c>
      <c r="C9" s="178">
        <f aca="true" t="shared" si="2" ref="C9:N9">IF(C10="","",SUM(C10:C13))</f>
        <v>28</v>
      </c>
      <c r="D9" s="186">
        <f t="shared" si="2"/>
        <v>16</v>
      </c>
      <c r="E9" s="186">
        <f t="shared" si="2"/>
        <v>22</v>
      </c>
      <c r="F9" s="186">
        <f t="shared" si="2"/>
        <v>16</v>
      </c>
      <c r="G9" s="186">
        <f t="shared" si="2"/>
        <v>10</v>
      </c>
      <c r="H9" s="186">
        <f t="shared" si="2"/>
        <v>24</v>
      </c>
      <c r="I9" s="186">
        <f t="shared" si="2"/>
        <v>15</v>
      </c>
      <c r="J9" s="186">
        <f t="shared" si="2"/>
        <v>13</v>
      </c>
      <c r="K9" s="186">
        <f t="shared" si="2"/>
        <v>8</v>
      </c>
      <c r="L9" s="186">
        <f t="shared" si="2"/>
        <v>12</v>
      </c>
      <c r="M9" s="186">
        <f t="shared" si="2"/>
        <v>33</v>
      </c>
      <c r="N9" s="186">
        <f t="shared" si="2"/>
        <v>30</v>
      </c>
      <c r="O9" s="187">
        <f t="shared" si="1"/>
        <v>227</v>
      </c>
    </row>
    <row r="10" spans="1:15" ht="13.5">
      <c r="A10" s="699"/>
      <c r="B10" s="188" t="s">
        <v>52</v>
      </c>
      <c r="C10" s="189">
        <v>21</v>
      </c>
      <c r="D10" s="190">
        <v>16</v>
      </c>
      <c r="E10" s="190">
        <v>22</v>
      </c>
      <c r="F10" s="190">
        <v>16</v>
      </c>
      <c r="G10" s="190">
        <v>9</v>
      </c>
      <c r="H10" s="190">
        <v>24</v>
      </c>
      <c r="I10" s="190">
        <v>15</v>
      </c>
      <c r="J10" s="190">
        <v>13</v>
      </c>
      <c r="K10" s="190">
        <v>8</v>
      </c>
      <c r="L10" s="190">
        <v>12</v>
      </c>
      <c r="M10" s="692">
        <v>4</v>
      </c>
      <c r="N10" s="190">
        <v>22</v>
      </c>
      <c r="O10" s="191">
        <f t="shared" si="1"/>
        <v>182</v>
      </c>
    </row>
    <row r="11" spans="1:15" ht="13.5">
      <c r="A11" s="699"/>
      <c r="B11" s="188" t="s">
        <v>53</v>
      </c>
      <c r="C11" s="189">
        <v>7</v>
      </c>
      <c r="D11" s="190">
        <v>0</v>
      </c>
      <c r="E11" s="190">
        <v>0</v>
      </c>
      <c r="F11" s="190">
        <v>0</v>
      </c>
      <c r="G11" s="190">
        <v>0</v>
      </c>
      <c r="H11" s="190">
        <v>0</v>
      </c>
      <c r="I11" s="190">
        <v>0</v>
      </c>
      <c r="J11" s="190">
        <v>0</v>
      </c>
      <c r="K11" s="190">
        <v>0</v>
      </c>
      <c r="L11" s="190">
        <v>0</v>
      </c>
      <c r="M11" s="692">
        <v>24</v>
      </c>
      <c r="N11" s="190">
        <v>8</v>
      </c>
      <c r="O11" s="191">
        <f t="shared" si="1"/>
        <v>39</v>
      </c>
    </row>
    <row r="12" spans="1:15" ht="14.25">
      <c r="A12" s="91"/>
      <c r="B12" s="188" t="s">
        <v>96</v>
      </c>
      <c r="C12" s="189">
        <v>0</v>
      </c>
      <c r="D12" s="190">
        <v>0</v>
      </c>
      <c r="E12" s="190">
        <v>0</v>
      </c>
      <c r="F12" s="190">
        <v>0</v>
      </c>
      <c r="G12" s="190">
        <v>0</v>
      </c>
      <c r="H12" s="190">
        <v>0</v>
      </c>
      <c r="I12" s="190">
        <v>0</v>
      </c>
      <c r="J12" s="190">
        <v>0</v>
      </c>
      <c r="K12" s="190">
        <v>0</v>
      </c>
      <c r="L12" s="190">
        <v>0</v>
      </c>
      <c r="M12" s="692">
        <v>0</v>
      </c>
      <c r="N12" s="190">
        <v>0</v>
      </c>
      <c r="O12" s="191">
        <f t="shared" si="1"/>
        <v>0</v>
      </c>
    </row>
    <row r="13" spans="1:15" ht="15" thickBot="1">
      <c r="A13" s="91"/>
      <c r="B13" s="192" t="s">
        <v>54</v>
      </c>
      <c r="C13" s="193">
        <v>0</v>
      </c>
      <c r="D13" s="194">
        <v>0</v>
      </c>
      <c r="E13" s="194">
        <v>0</v>
      </c>
      <c r="F13" s="194">
        <v>0</v>
      </c>
      <c r="G13" s="194">
        <v>1</v>
      </c>
      <c r="H13" s="194">
        <v>0</v>
      </c>
      <c r="I13" s="194">
        <v>0</v>
      </c>
      <c r="J13" s="194">
        <v>0</v>
      </c>
      <c r="K13" s="194">
        <v>0</v>
      </c>
      <c r="L13" s="194">
        <v>0</v>
      </c>
      <c r="M13" s="691">
        <v>5</v>
      </c>
      <c r="N13" s="194">
        <v>0</v>
      </c>
      <c r="O13" s="196">
        <f t="shared" si="1"/>
        <v>6</v>
      </c>
    </row>
    <row r="14" spans="1:15" ht="14.25" thickTop="1">
      <c r="A14" s="698" t="s">
        <v>61</v>
      </c>
      <c r="B14" s="195" t="s">
        <v>51</v>
      </c>
      <c r="C14" s="178">
        <f aca="true" t="shared" si="3" ref="C14:N14">IF(C15="","",SUM(C15:C18))</f>
        <v>18</v>
      </c>
      <c r="D14" s="186">
        <f t="shared" si="3"/>
        <v>15</v>
      </c>
      <c r="E14" s="186">
        <f t="shared" si="3"/>
        <v>24</v>
      </c>
      <c r="F14" s="186">
        <f t="shared" si="3"/>
        <v>33</v>
      </c>
      <c r="G14" s="186">
        <f t="shared" si="3"/>
        <v>13</v>
      </c>
      <c r="H14" s="186">
        <f t="shared" si="3"/>
        <v>40</v>
      </c>
      <c r="I14" s="186">
        <f t="shared" si="3"/>
        <v>32</v>
      </c>
      <c r="J14" s="186">
        <f t="shared" si="3"/>
        <v>12</v>
      </c>
      <c r="K14" s="186">
        <f t="shared" si="3"/>
        <v>11</v>
      </c>
      <c r="L14" s="186">
        <f t="shared" si="3"/>
        <v>25</v>
      </c>
      <c r="M14" s="186">
        <f t="shared" si="3"/>
        <v>10</v>
      </c>
      <c r="N14" s="186">
        <f t="shared" si="3"/>
        <v>9</v>
      </c>
      <c r="O14" s="187">
        <f t="shared" si="1"/>
        <v>242</v>
      </c>
    </row>
    <row r="15" spans="1:15" ht="13.5">
      <c r="A15" s="699"/>
      <c r="B15" s="188" t="s">
        <v>52</v>
      </c>
      <c r="C15" s="189">
        <v>10</v>
      </c>
      <c r="D15" s="190">
        <v>7</v>
      </c>
      <c r="E15" s="190">
        <v>18</v>
      </c>
      <c r="F15" s="190">
        <v>11</v>
      </c>
      <c r="G15" s="190">
        <v>13</v>
      </c>
      <c r="H15" s="190">
        <v>14</v>
      </c>
      <c r="I15" s="190">
        <v>12</v>
      </c>
      <c r="J15" s="190">
        <v>6</v>
      </c>
      <c r="K15" s="190">
        <v>11</v>
      </c>
      <c r="L15" s="190">
        <v>6</v>
      </c>
      <c r="M15" s="692">
        <v>4</v>
      </c>
      <c r="N15" s="190">
        <v>8</v>
      </c>
      <c r="O15" s="191">
        <f t="shared" si="1"/>
        <v>120</v>
      </c>
    </row>
    <row r="16" spans="1:15" ht="13.5">
      <c r="A16" s="699"/>
      <c r="B16" s="188" t="s">
        <v>53</v>
      </c>
      <c r="C16" s="189">
        <v>8</v>
      </c>
      <c r="D16" s="190">
        <v>8</v>
      </c>
      <c r="E16" s="190">
        <v>6</v>
      </c>
      <c r="F16" s="190">
        <v>22</v>
      </c>
      <c r="G16" s="190">
        <v>0</v>
      </c>
      <c r="H16" s="190">
        <v>25</v>
      </c>
      <c r="I16" s="190">
        <v>20</v>
      </c>
      <c r="J16" s="190">
        <v>6</v>
      </c>
      <c r="K16" s="190">
        <v>0</v>
      </c>
      <c r="L16" s="190">
        <v>19</v>
      </c>
      <c r="M16" s="692">
        <v>6</v>
      </c>
      <c r="N16" s="190">
        <v>0</v>
      </c>
      <c r="O16" s="191">
        <f t="shared" si="1"/>
        <v>120</v>
      </c>
    </row>
    <row r="17" spans="1:15" ht="14.25">
      <c r="A17" s="91"/>
      <c r="B17" s="188" t="s">
        <v>96</v>
      </c>
      <c r="C17" s="189">
        <v>0</v>
      </c>
      <c r="D17" s="190">
        <v>0</v>
      </c>
      <c r="E17" s="190">
        <v>0</v>
      </c>
      <c r="F17" s="190">
        <v>0</v>
      </c>
      <c r="G17" s="190">
        <v>0</v>
      </c>
      <c r="H17" s="190">
        <v>0</v>
      </c>
      <c r="I17" s="190">
        <v>0</v>
      </c>
      <c r="J17" s="190">
        <v>0</v>
      </c>
      <c r="K17" s="190">
        <v>0</v>
      </c>
      <c r="L17" s="190">
        <v>0</v>
      </c>
      <c r="M17" s="692">
        <v>0</v>
      </c>
      <c r="N17" s="190">
        <v>0</v>
      </c>
      <c r="O17" s="191">
        <f t="shared" si="1"/>
        <v>0</v>
      </c>
    </row>
    <row r="18" spans="1:15" ht="15" thickBot="1">
      <c r="A18" s="91"/>
      <c r="B18" s="197" t="s">
        <v>54</v>
      </c>
      <c r="C18" s="193">
        <v>0</v>
      </c>
      <c r="D18" s="194">
        <v>0</v>
      </c>
      <c r="E18" s="194">
        <v>0</v>
      </c>
      <c r="F18" s="194">
        <v>0</v>
      </c>
      <c r="G18" s="194">
        <v>0</v>
      </c>
      <c r="H18" s="194">
        <v>1</v>
      </c>
      <c r="I18" s="194">
        <v>0</v>
      </c>
      <c r="J18" s="194">
        <v>0</v>
      </c>
      <c r="K18" s="194">
        <v>0</v>
      </c>
      <c r="L18" s="194">
        <v>0</v>
      </c>
      <c r="M18" s="691">
        <v>0</v>
      </c>
      <c r="N18" s="194">
        <v>1</v>
      </c>
      <c r="O18" s="196">
        <f t="shared" si="1"/>
        <v>2</v>
      </c>
    </row>
    <row r="19" spans="1:15" ht="14.25" thickTop="1">
      <c r="A19" s="698" t="s">
        <v>60</v>
      </c>
      <c r="B19" s="185" t="s">
        <v>51</v>
      </c>
      <c r="C19" s="178">
        <f aca="true" t="shared" si="4" ref="C19:N19">IF(C20="","",SUM(C20:C23))</f>
        <v>32</v>
      </c>
      <c r="D19" s="186">
        <f t="shared" si="4"/>
        <v>22</v>
      </c>
      <c r="E19" s="186">
        <f t="shared" si="4"/>
        <v>22</v>
      </c>
      <c r="F19" s="186">
        <f t="shared" si="4"/>
        <v>28</v>
      </c>
      <c r="G19" s="186">
        <f t="shared" si="4"/>
        <v>11</v>
      </c>
      <c r="H19" s="186">
        <f t="shared" si="4"/>
        <v>33</v>
      </c>
      <c r="I19" s="186">
        <f t="shared" si="4"/>
        <v>34</v>
      </c>
      <c r="J19" s="186">
        <f t="shared" si="4"/>
        <v>21</v>
      </c>
      <c r="K19" s="186">
        <f t="shared" si="4"/>
        <v>26</v>
      </c>
      <c r="L19" s="186">
        <f t="shared" si="4"/>
        <v>12</v>
      </c>
      <c r="M19" s="186">
        <f t="shared" si="4"/>
        <v>30</v>
      </c>
      <c r="N19" s="186">
        <f t="shared" si="4"/>
        <v>27</v>
      </c>
      <c r="O19" s="187">
        <f t="shared" si="1"/>
        <v>298</v>
      </c>
    </row>
    <row r="20" spans="1:15" ht="13.5">
      <c r="A20" s="699"/>
      <c r="B20" s="188" t="s">
        <v>52</v>
      </c>
      <c r="C20" s="189">
        <v>16</v>
      </c>
      <c r="D20" s="190">
        <v>15</v>
      </c>
      <c r="E20" s="190">
        <v>18</v>
      </c>
      <c r="F20" s="190">
        <v>17</v>
      </c>
      <c r="G20" s="190">
        <v>11</v>
      </c>
      <c r="H20" s="190">
        <v>13</v>
      </c>
      <c r="I20" s="190">
        <v>12</v>
      </c>
      <c r="J20" s="190">
        <v>15</v>
      </c>
      <c r="K20" s="190">
        <v>12</v>
      </c>
      <c r="L20" s="190">
        <v>8</v>
      </c>
      <c r="M20" s="692">
        <v>17</v>
      </c>
      <c r="N20" s="190">
        <v>18</v>
      </c>
      <c r="O20" s="191">
        <f t="shared" si="1"/>
        <v>172</v>
      </c>
    </row>
    <row r="21" spans="1:15" ht="13.5">
      <c r="A21" s="699"/>
      <c r="B21" s="188" t="s">
        <v>53</v>
      </c>
      <c r="C21" s="189">
        <v>16</v>
      </c>
      <c r="D21" s="190">
        <v>7</v>
      </c>
      <c r="E21" s="190">
        <v>4</v>
      </c>
      <c r="F21" s="190">
        <v>10</v>
      </c>
      <c r="G21" s="190">
        <v>0</v>
      </c>
      <c r="H21" s="190">
        <v>20</v>
      </c>
      <c r="I21" s="190">
        <v>22</v>
      </c>
      <c r="J21" s="190">
        <v>6</v>
      </c>
      <c r="K21" s="190">
        <v>14</v>
      </c>
      <c r="L21" s="190">
        <v>4</v>
      </c>
      <c r="M21" s="692">
        <v>13</v>
      </c>
      <c r="N21" s="190">
        <v>8</v>
      </c>
      <c r="O21" s="191">
        <f t="shared" si="1"/>
        <v>124</v>
      </c>
    </row>
    <row r="22" spans="1:15" ht="14.25">
      <c r="A22" s="91"/>
      <c r="B22" s="188" t="s">
        <v>96</v>
      </c>
      <c r="C22" s="189">
        <v>0</v>
      </c>
      <c r="D22" s="190">
        <v>0</v>
      </c>
      <c r="E22" s="190">
        <v>0</v>
      </c>
      <c r="F22" s="190">
        <v>1</v>
      </c>
      <c r="G22" s="190">
        <v>0</v>
      </c>
      <c r="H22" s="190">
        <v>0</v>
      </c>
      <c r="I22" s="190">
        <v>0</v>
      </c>
      <c r="J22" s="190">
        <v>0</v>
      </c>
      <c r="K22" s="190">
        <v>0</v>
      </c>
      <c r="L22" s="190">
        <v>0</v>
      </c>
      <c r="M22" s="692">
        <v>0</v>
      </c>
      <c r="N22" s="190">
        <v>0</v>
      </c>
      <c r="O22" s="191">
        <f t="shared" si="1"/>
        <v>1</v>
      </c>
    </row>
    <row r="23" spans="1:15" ht="15" thickBot="1">
      <c r="A23" s="92"/>
      <c r="B23" s="192" t="s">
        <v>54</v>
      </c>
      <c r="C23" s="193">
        <v>0</v>
      </c>
      <c r="D23" s="194">
        <v>0</v>
      </c>
      <c r="E23" s="194">
        <v>0</v>
      </c>
      <c r="F23" s="194">
        <v>0</v>
      </c>
      <c r="G23" s="194">
        <v>0</v>
      </c>
      <c r="H23" s="194">
        <v>0</v>
      </c>
      <c r="I23" s="194">
        <v>0</v>
      </c>
      <c r="J23" s="194">
        <v>0</v>
      </c>
      <c r="K23" s="194">
        <v>0</v>
      </c>
      <c r="L23" s="194">
        <v>0</v>
      </c>
      <c r="M23" s="691">
        <v>0</v>
      </c>
      <c r="N23" s="194">
        <v>1</v>
      </c>
      <c r="O23" s="196">
        <f t="shared" si="1"/>
        <v>1</v>
      </c>
    </row>
    <row r="24" spans="1:15" ht="14.25" thickTop="1">
      <c r="A24" s="698" t="s">
        <v>63</v>
      </c>
      <c r="B24" s="185" t="s">
        <v>51</v>
      </c>
      <c r="C24" s="178">
        <f aca="true" t="shared" si="5" ref="C24:N24">IF(C25="","",SUM(C25:C28))</f>
        <v>91</v>
      </c>
      <c r="D24" s="186">
        <f t="shared" si="5"/>
        <v>81</v>
      </c>
      <c r="E24" s="186">
        <f t="shared" si="5"/>
        <v>89</v>
      </c>
      <c r="F24" s="186">
        <f t="shared" si="5"/>
        <v>91</v>
      </c>
      <c r="G24" s="186">
        <f t="shared" si="5"/>
        <v>129</v>
      </c>
      <c r="H24" s="186">
        <f t="shared" si="5"/>
        <v>169</v>
      </c>
      <c r="I24" s="186">
        <f t="shared" si="5"/>
        <v>176</v>
      </c>
      <c r="J24" s="186">
        <f t="shared" si="5"/>
        <v>168</v>
      </c>
      <c r="K24" s="186">
        <f t="shared" si="5"/>
        <v>127</v>
      </c>
      <c r="L24" s="186">
        <f t="shared" si="5"/>
        <v>169</v>
      </c>
      <c r="M24" s="186">
        <f t="shared" si="5"/>
        <v>111</v>
      </c>
      <c r="N24" s="186">
        <f t="shared" si="5"/>
        <v>90</v>
      </c>
      <c r="O24" s="187">
        <f t="shared" si="1"/>
        <v>1491</v>
      </c>
    </row>
    <row r="25" spans="1:15" ht="13.5">
      <c r="A25" s="699"/>
      <c r="B25" s="188" t="s">
        <v>52</v>
      </c>
      <c r="C25" s="189">
        <v>57</v>
      </c>
      <c r="D25" s="190">
        <v>39</v>
      </c>
      <c r="E25" s="190">
        <v>60</v>
      </c>
      <c r="F25" s="190">
        <v>59</v>
      </c>
      <c r="G25" s="190">
        <v>61</v>
      </c>
      <c r="H25" s="190">
        <v>79</v>
      </c>
      <c r="I25" s="190">
        <v>61</v>
      </c>
      <c r="J25" s="190">
        <v>53</v>
      </c>
      <c r="K25" s="190">
        <v>64</v>
      </c>
      <c r="L25" s="190">
        <v>52</v>
      </c>
      <c r="M25" s="692">
        <v>60</v>
      </c>
      <c r="N25" s="190">
        <v>60</v>
      </c>
      <c r="O25" s="191">
        <f t="shared" si="1"/>
        <v>705</v>
      </c>
    </row>
    <row r="26" spans="1:15" ht="13.5">
      <c r="A26" s="699"/>
      <c r="B26" s="188" t="s">
        <v>53</v>
      </c>
      <c r="C26" s="189">
        <v>29</v>
      </c>
      <c r="D26" s="190">
        <v>30</v>
      </c>
      <c r="E26" s="190">
        <v>21</v>
      </c>
      <c r="F26" s="190">
        <v>15</v>
      </c>
      <c r="G26" s="190">
        <v>39</v>
      </c>
      <c r="H26" s="190">
        <v>76</v>
      </c>
      <c r="I26" s="190">
        <v>110</v>
      </c>
      <c r="J26" s="190">
        <v>96</v>
      </c>
      <c r="K26" s="190">
        <v>55</v>
      </c>
      <c r="L26" s="190">
        <v>28</v>
      </c>
      <c r="M26" s="692">
        <v>37</v>
      </c>
      <c r="N26" s="190">
        <v>20</v>
      </c>
      <c r="O26" s="191">
        <f t="shared" si="1"/>
        <v>556</v>
      </c>
    </row>
    <row r="27" spans="1:15" ht="14.25">
      <c r="A27" s="91"/>
      <c r="B27" s="188" t="s">
        <v>96</v>
      </c>
      <c r="C27" s="189">
        <v>0</v>
      </c>
      <c r="D27" s="190">
        <v>0</v>
      </c>
      <c r="E27" s="190">
        <v>0</v>
      </c>
      <c r="F27" s="190">
        <v>0</v>
      </c>
      <c r="G27" s="190">
        <v>0</v>
      </c>
      <c r="H27" s="190">
        <v>0</v>
      </c>
      <c r="I27" s="190">
        <v>0</v>
      </c>
      <c r="J27" s="190">
        <v>0</v>
      </c>
      <c r="K27" s="190">
        <v>0</v>
      </c>
      <c r="L27" s="190">
        <v>0</v>
      </c>
      <c r="M27" s="692">
        <v>0</v>
      </c>
      <c r="N27" s="190">
        <v>0</v>
      </c>
      <c r="O27" s="191">
        <f t="shared" si="1"/>
        <v>0</v>
      </c>
    </row>
    <row r="28" spans="1:15" ht="15" thickBot="1">
      <c r="A28" s="92"/>
      <c r="B28" s="192" t="s">
        <v>54</v>
      </c>
      <c r="C28" s="193">
        <v>5</v>
      </c>
      <c r="D28" s="194">
        <v>12</v>
      </c>
      <c r="E28" s="194">
        <v>8</v>
      </c>
      <c r="F28" s="194">
        <v>17</v>
      </c>
      <c r="G28" s="194">
        <v>29</v>
      </c>
      <c r="H28" s="194">
        <v>14</v>
      </c>
      <c r="I28" s="194">
        <v>5</v>
      </c>
      <c r="J28" s="194">
        <v>19</v>
      </c>
      <c r="K28" s="194">
        <v>8</v>
      </c>
      <c r="L28" s="194">
        <v>89</v>
      </c>
      <c r="M28" s="691">
        <v>14</v>
      </c>
      <c r="N28" s="194">
        <v>10</v>
      </c>
      <c r="O28" s="196">
        <f t="shared" si="1"/>
        <v>230</v>
      </c>
    </row>
    <row r="29" spans="1:15" ht="14.25" thickTop="1">
      <c r="A29" s="698" t="s">
        <v>133</v>
      </c>
      <c r="B29" s="195" t="s">
        <v>51</v>
      </c>
      <c r="C29" s="178">
        <f aca="true" t="shared" si="6" ref="C29:N29">IF(C30="","",SUM(C30:C33))</f>
        <v>23</v>
      </c>
      <c r="D29" s="186">
        <f t="shared" si="6"/>
        <v>22</v>
      </c>
      <c r="E29" s="186">
        <f t="shared" si="6"/>
        <v>21</v>
      </c>
      <c r="F29" s="186">
        <f t="shared" si="6"/>
        <v>11</v>
      </c>
      <c r="G29" s="186">
        <f t="shared" si="6"/>
        <v>27</v>
      </c>
      <c r="H29" s="186">
        <f t="shared" si="6"/>
        <v>27</v>
      </c>
      <c r="I29" s="186">
        <f t="shared" si="6"/>
        <v>14</v>
      </c>
      <c r="J29" s="186">
        <f t="shared" si="6"/>
        <v>9</v>
      </c>
      <c r="K29" s="186">
        <f t="shared" si="6"/>
        <v>10</v>
      </c>
      <c r="L29" s="186">
        <f t="shared" si="6"/>
        <v>20</v>
      </c>
      <c r="M29" s="186">
        <f t="shared" si="6"/>
        <v>35</v>
      </c>
      <c r="N29" s="186">
        <f t="shared" si="6"/>
        <v>16</v>
      </c>
      <c r="O29" s="187">
        <f t="shared" si="1"/>
        <v>235</v>
      </c>
    </row>
    <row r="30" spans="1:15" ht="13.5">
      <c r="A30" s="699"/>
      <c r="B30" s="188" t="s">
        <v>52</v>
      </c>
      <c r="C30" s="189">
        <v>23</v>
      </c>
      <c r="D30" s="190">
        <v>16</v>
      </c>
      <c r="E30" s="190">
        <v>9</v>
      </c>
      <c r="F30" s="190">
        <v>11</v>
      </c>
      <c r="G30" s="190">
        <v>11</v>
      </c>
      <c r="H30" s="190">
        <v>12</v>
      </c>
      <c r="I30" s="190">
        <v>8</v>
      </c>
      <c r="J30" s="190">
        <v>9</v>
      </c>
      <c r="K30" s="190">
        <v>10</v>
      </c>
      <c r="L30" s="190">
        <v>14</v>
      </c>
      <c r="M30" s="692">
        <v>13</v>
      </c>
      <c r="N30" s="190">
        <v>10</v>
      </c>
      <c r="O30" s="191">
        <f t="shared" si="1"/>
        <v>146</v>
      </c>
    </row>
    <row r="31" spans="1:15" ht="13.5">
      <c r="A31" s="699"/>
      <c r="B31" s="188" t="s">
        <v>53</v>
      </c>
      <c r="C31" s="189">
        <v>0</v>
      </c>
      <c r="D31" s="190">
        <v>6</v>
      </c>
      <c r="E31" s="190">
        <v>12</v>
      </c>
      <c r="F31" s="190">
        <v>0</v>
      </c>
      <c r="G31" s="190">
        <v>16</v>
      </c>
      <c r="H31" s="190">
        <v>15</v>
      </c>
      <c r="I31" s="190">
        <v>6</v>
      </c>
      <c r="J31" s="190">
        <v>0</v>
      </c>
      <c r="K31" s="190">
        <v>0</v>
      </c>
      <c r="L31" s="190">
        <v>6</v>
      </c>
      <c r="M31" s="692">
        <v>22</v>
      </c>
      <c r="N31" s="190">
        <v>6</v>
      </c>
      <c r="O31" s="191">
        <f t="shared" si="1"/>
        <v>89</v>
      </c>
    </row>
    <row r="32" spans="1:15" ht="14.25">
      <c r="A32" s="93"/>
      <c r="B32" s="188" t="s">
        <v>96</v>
      </c>
      <c r="C32" s="189">
        <v>0</v>
      </c>
      <c r="D32" s="190">
        <v>0</v>
      </c>
      <c r="E32" s="190">
        <v>0</v>
      </c>
      <c r="F32" s="190">
        <v>0</v>
      </c>
      <c r="G32" s="190">
        <v>0</v>
      </c>
      <c r="H32" s="190">
        <v>0</v>
      </c>
      <c r="I32" s="190">
        <v>0</v>
      </c>
      <c r="J32" s="190">
        <v>0</v>
      </c>
      <c r="K32" s="190">
        <v>0</v>
      </c>
      <c r="L32" s="190">
        <v>0</v>
      </c>
      <c r="M32" s="692">
        <v>0</v>
      </c>
      <c r="N32" s="190">
        <v>0</v>
      </c>
      <c r="O32" s="191">
        <f t="shared" si="1"/>
        <v>0</v>
      </c>
    </row>
    <row r="33" spans="1:15" ht="15" thickBot="1">
      <c r="A33" s="91"/>
      <c r="B33" s="192" t="s">
        <v>54</v>
      </c>
      <c r="C33" s="193">
        <v>0</v>
      </c>
      <c r="D33" s="194">
        <v>0</v>
      </c>
      <c r="E33" s="194">
        <v>0</v>
      </c>
      <c r="F33" s="194">
        <v>0</v>
      </c>
      <c r="G33" s="194">
        <v>0</v>
      </c>
      <c r="H33" s="194">
        <v>0</v>
      </c>
      <c r="I33" s="194">
        <v>0</v>
      </c>
      <c r="J33" s="194">
        <v>0</v>
      </c>
      <c r="K33" s="194">
        <v>0</v>
      </c>
      <c r="L33" s="194">
        <v>0</v>
      </c>
      <c r="M33" s="691">
        <v>0</v>
      </c>
      <c r="N33" s="194">
        <v>0</v>
      </c>
      <c r="O33" s="198">
        <f t="shared" si="1"/>
        <v>0</v>
      </c>
    </row>
    <row r="34" spans="1:15" ht="14.25" thickTop="1">
      <c r="A34" s="698" t="s">
        <v>134</v>
      </c>
      <c r="B34" s="185" t="s">
        <v>51</v>
      </c>
      <c r="C34" s="178">
        <f aca="true" t="shared" si="7" ref="C34:N34">IF(C35="","",SUM(C35:C38))</f>
        <v>43</v>
      </c>
      <c r="D34" s="186">
        <f t="shared" si="7"/>
        <v>56</v>
      </c>
      <c r="E34" s="186">
        <f t="shared" si="7"/>
        <v>31</v>
      </c>
      <c r="F34" s="186">
        <f t="shared" si="7"/>
        <v>21</v>
      </c>
      <c r="G34" s="186">
        <f t="shared" si="7"/>
        <v>72</v>
      </c>
      <c r="H34" s="186">
        <f t="shared" si="7"/>
        <v>44</v>
      </c>
      <c r="I34" s="186">
        <f t="shared" si="7"/>
        <v>62</v>
      </c>
      <c r="J34" s="186">
        <f t="shared" si="7"/>
        <v>47</v>
      </c>
      <c r="K34" s="186">
        <f t="shared" si="7"/>
        <v>61</v>
      </c>
      <c r="L34" s="186">
        <f t="shared" si="7"/>
        <v>26</v>
      </c>
      <c r="M34" s="186">
        <f t="shared" si="7"/>
        <v>36</v>
      </c>
      <c r="N34" s="186">
        <f t="shared" si="7"/>
        <v>32</v>
      </c>
      <c r="O34" s="191">
        <f t="shared" si="1"/>
        <v>531</v>
      </c>
    </row>
    <row r="35" spans="1:15" ht="13.5">
      <c r="A35" s="700"/>
      <c r="B35" s="188" t="s">
        <v>52</v>
      </c>
      <c r="C35" s="189">
        <v>24</v>
      </c>
      <c r="D35" s="190">
        <v>26</v>
      </c>
      <c r="E35" s="190">
        <v>16</v>
      </c>
      <c r="F35" s="190">
        <v>20</v>
      </c>
      <c r="G35" s="190">
        <v>29</v>
      </c>
      <c r="H35" s="190">
        <v>25</v>
      </c>
      <c r="I35" s="190">
        <v>27</v>
      </c>
      <c r="J35" s="190">
        <v>25</v>
      </c>
      <c r="K35" s="190">
        <v>17</v>
      </c>
      <c r="L35" s="190">
        <v>17</v>
      </c>
      <c r="M35" s="692">
        <v>17</v>
      </c>
      <c r="N35" s="190">
        <v>18</v>
      </c>
      <c r="O35" s="191">
        <f t="shared" si="1"/>
        <v>261</v>
      </c>
    </row>
    <row r="36" spans="1:15" ht="13.5">
      <c r="A36" s="700"/>
      <c r="B36" s="188" t="s">
        <v>53</v>
      </c>
      <c r="C36" s="189">
        <v>19</v>
      </c>
      <c r="D36" s="190">
        <v>22</v>
      </c>
      <c r="E36" s="190">
        <v>14</v>
      </c>
      <c r="F36" s="190">
        <v>1</v>
      </c>
      <c r="G36" s="190">
        <v>42</v>
      </c>
      <c r="H36" s="190">
        <v>17</v>
      </c>
      <c r="I36" s="190">
        <v>32</v>
      </c>
      <c r="J36" s="190">
        <v>21</v>
      </c>
      <c r="K36" s="190">
        <v>42</v>
      </c>
      <c r="L36" s="190">
        <v>8</v>
      </c>
      <c r="M36" s="692">
        <v>19</v>
      </c>
      <c r="N36" s="190">
        <v>14</v>
      </c>
      <c r="O36" s="191">
        <f t="shared" si="1"/>
        <v>251</v>
      </c>
    </row>
    <row r="37" spans="1:15" ht="14.25">
      <c r="A37" s="93"/>
      <c r="B37" s="188" t="s">
        <v>83</v>
      </c>
      <c r="C37" s="189">
        <v>0</v>
      </c>
      <c r="D37" s="190">
        <v>0</v>
      </c>
      <c r="E37" s="190">
        <v>0</v>
      </c>
      <c r="F37" s="190">
        <v>0</v>
      </c>
      <c r="G37" s="190">
        <v>0</v>
      </c>
      <c r="H37" s="190">
        <v>0</v>
      </c>
      <c r="I37" s="190">
        <v>0</v>
      </c>
      <c r="J37" s="190">
        <v>0</v>
      </c>
      <c r="K37" s="190">
        <v>0</v>
      </c>
      <c r="L37" s="190">
        <v>0</v>
      </c>
      <c r="M37" s="692">
        <v>0</v>
      </c>
      <c r="N37" s="190">
        <v>0</v>
      </c>
      <c r="O37" s="191">
        <f t="shared" si="1"/>
        <v>0</v>
      </c>
    </row>
    <row r="38" spans="1:15" ht="15" thickBot="1">
      <c r="A38" s="92"/>
      <c r="B38" s="192" t="s">
        <v>54</v>
      </c>
      <c r="C38" s="193">
        <v>0</v>
      </c>
      <c r="D38" s="194">
        <v>8</v>
      </c>
      <c r="E38" s="194">
        <v>1</v>
      </c>
      <c r="F38" s="194">
        <v>0</v>
      </c>
      <c r="G38" s="194">
        <v>1</v>
      </c>
      <c r="H38" s="194">
        <v>2</v>
      </c>
      <c r="I38" s="194">
        <v>3</v>
      </c>
      <c r="J38" s="194">
        <v>1</v>
      </c>
      <c r="K38" s="194">
        <v>2</v>
      </c>
      <c r="L38" s="194">
        <v>1</v>
      </c>
      <c r="M38" s="691">
        <v>0</v>
      </c>
      <c r="N38" s="194">
        <v>0</v>
      </c>
      <c r="O38" s="196">
        <f t="shared" si="1"/>
        <v>19</v>
      </c>
    </row>
    <row r="39" spans="1:15" ht="14.25" thickTop="1">
      <c r="A39" s="698" t="s">
        <v>65</v>
      </c>
      <c r="B39" s="195" t="s">
        <v>51</v>
      </c>
      <c r="C39" s="178">
        <f aca="true" t="shared" si="8" ref="C39:N39">IF(C40="","",SUM(C40:C43))</f>
        <v>18</v>
      </c>
      <c r="D39" s="186">
        <f t="shared" si="8"/>
        <v>28</v>
      </c>
      <c r="E39" s="186">
        <f t="shared" si="8"/>
        <v>27</v>
      </c>
      <c r="F39" s="186">
        <f t="shared" si="8"/>
        <v>32</v>
      </c>
      <c r="G39" s="186">
        <f t="shared" si="8"/>
        <v>12</v>
      </c>
      <c r="H39" s="186">
        <f t="shared" si="8"/>
        <v>31</v>
      </c>
      <c r="I39" s="186">
        <f t="shared" si="8"/>
        <v>49</v>
      </c>
      <c r="J39" s="186">
        <f t="shared" si="8"/>
        <v>23</v>
      </c>
      <c r="K39" s="186">
        <f t="shared" si="8"/>
        <v>25</v>
      </c>
      <c r="L39" s="186">
        <f t="shared" si="8"/>
        <v>18</v>
      </c>
      <c r="M39" s="186">
        <f t="shared" si="8"/>
        <v>22</v>
      </c>
      <c r="N39" s="186">
        <f t="shared" si="8"/>
        <v>14</v>
      </c>
      <c r="O39" s="187">
        <f t="shared" si="1"/>
        <v>299</v>
      </c>
    </row>
    <row r="40" spans="1:15" ht="13.5">
      <c r="A40" s="699"/>
      <c r="B40" s="188" t="s">
        <v>52</v>
      </c>
      <c r="C40" s="189">
        <v>18</v>
      </c>
      <c r="D40" s="190">
        <v>17</v>
      </c>
      <c r="E40" s="190">
        <v>14</v>
      </c>
      <c r="F40" s="190">
        <v>16</v>
      </c>
      <c r="G40" s="190">
        <v>11</v>
      </c>
      <c r="H40" s="190">
        <v>25</v>
      </c>
      <c r="I40" s="190">
        <v>21</v>
      </c>
      <c r="J40" s="190">
        <v>23</v>
      </c>
      <c r="K40" s="190">
        <v>23</v>
      </c>
      <c r="L40" s="190">
        <v>18</v>
      </c>
      <c r="M40" s="692">
        <v>17</v>
      </c>
      <c r="N40" s="190">
        <v>13</v>
      </c>
      <c r="O40" s="191">
        <f t="shared" si="1"/>
        <v>216</v>
      </c>
    </row>
    <row r="41" spans="1:15" ht="13.5">
      <c r="A41" s="699"/>
      <c r="B41" s="188" t="s">
        <v>53</v>
      </c>
      <c r="C41" s="189">
        <v>0</v>
      </c>
      <c r="D41" s="190">
        <v>11</v>
      </c>
      <c r="E41" s="190">
        <v>12</v>
      </c>
      <c r="F41" s="190">
        <v>16</v>
      </c>
      <c r="G41" s="190">
        <v>0</v>
      </c>
      <c r="H41" s="190">
        <v>6</v>
      </c>
      <c r="I41" s="190">
        <v>28</v>
      </c>
      <c r="J41" s="190">
        <v>0</v>
      </c>
      <c r="K41" s="190">
        <v>2</v>
      </c>
      <c r="L41" s="190">
        <v>0</v>
      </c>
      <c r="M41" s="692">
        <v>5</v>
      </c>
      <c r="N41" s="190">
        <v>0</v>
      </c>
      <c r="O41" s="191">
        <f t="shared" si="1"/>
        <v>80</v>
      </c>
    </row>
    <row r="42" spans="1:15" ht="14.25">
      <c r="A42" s="91"/>
      <c r="B42" s="188" t="s">
        <v>83</v>
      </c>
      <c r="C42" s="189">
        <v>0</v>
      </c>
      <c r="D42" s="190">
        <v>0</v>
      </c>
      <c r="E42" s="190">
        <v>0</v>
      </c>
      <c r="F42" s="190">
        <v>0</v>
      </c>
      <c r="G42" s="190">
        <v>1</v>
      </c>
      <c r="H42" s="190">
        <v>0</v>
      </c>
      <c r="I42" s="190">
        <v>0</v>
      </c>
      <c r="J42" s="190">
        <v>0</v>
      </c>
      <c r="K42" s="190">
        <v>0</v>
      </c>
      <c r="L42" s="190">
        <v>0</v>
      </c>
      <c r="M42" s="692">
        <v>0</v>
      </c>
      <c r="N42" s="190">
        <v>0</v>
      </c>
      <c r="O42" s="191">
        <f t="shared" si="1"/>
        <v>1</v>
      </c>
    </row>
    <row r="43" spans="1:15" ht="15" thickBot="1">
      <c r="A43" s="92"/>
      <c r="B43" s="192" t="s">
        <v>54</v>
      </c>
      <c r="C43" s="193">
        <v>0</v>
      </c>
      <c r="D43" s="194">
        <v>0</v>
      </c>
      <c r="E43" s="194">
        <v>1</v>
      </c>
      <c r="F43" s="194">
        <v>0</v>
      </c>
      <c r="G43" s="194">
        <v>0</v>
      </c>
      <c r="H43" s="194">
        <v>0</v>
      </c>
      <c r="I43" s="194">
        <v>0</v>
      </c>
      <c r="J43" s="194">
        <v>0</v>
      </c>
      <c r="K43" s="194">
        <v>0</v>
      </c>
      <c r="L43" s="194">
        <v>0</v>
      </c>
      <c r="M43" s="691">
        <v>0</v>
      </c>
      <c r="N43" s="194">
        <v>1</v>
      </c>
      <c r="O43" s="196">
        <f t="shared" si="1"/>
        <v>2</v>
      </c>
    </row>
    <row r="44" spans="1:15" ht="14.25" thickTop="1">
      <c r="A44" s="699" t="s">
        <v>64</v>
      </c>
      <c r="B44" s="195" t="s">
        <v>51</v>
      </c>
      <c r="C44" s="178">
        <f aca="true" t="shared" si="9" ref="C44:N44">IF(C45="","",SUM(C45:C48))</f>
        <v>2</v>
      </c>
      <c r="D44" s="186">
        <f t="shared" si="9"/>
        <v>3</v>
      </c>
      <c r="E44" s="186">
        <f t="shared" si="9"/>
        <v>4</v>
      </c>
      <c r="F44" s="186">
        <f t="shared" si="9"/>
        <v>4</v>
      </c>
      <c r="G44" s="186">
        <f t="shared" si="9"/>
        <v>3</v>
      </c>
      <c r="H44" s="186">
        <f t="shared" si="9"/>
        <v>1</v>
      </c>
      <c r="I44" s="186">
        <f t="shared" si="9"/>
        <v>5</v>
      </c>
      <c r="J44" s="186">
        <f t="shared" si="9"/>
        <v>2</v>
      </c>
      <c r="K44" s="186">
        <f t="shared" si="9"/>
        <v>3</v>
      </c>
      <c r="L44" s="186">
        <f t="shared" si="9"/>
        <v>4</v>
      </c>
      <c r="M44" s="186">
        <f t="shared" si="9"/>
        <v>2</v>
      </c>
      <c r="N44" s="186">
        <f t="shared" si="9"/>
        <v>2</v>
      </c>
      <c r="O44" s="187">
        <f t="shared" si="1"/>
        <v>35</v>
      </c>
    </row>
    <row r="45" spans="1:15" ht="13.5">
      <c r="A45" s="699"/>
      <c r="B45" s="188" t="s">
        <v>52</v>
      </c>
      <c r="C45" s="189">
        <v>2</v>
      </c>
      <c r="D45" s="190">
        <v>3</v>
      </c>
      <c r="E45" s="190">
        <v>4</v>
      </c>
      <c r="F45" s="190">
        <v>4</v>
      </c>
      <c r="G45" s="190">
        <v>3</v>
      </c>
      <c r="H45" s="190">
        <v>1</v>
      </c>
      <c r="I45" s="190">
        <v>5</v>
      </c>
      <c r="J45" s="190">
        <v>2</v>
      </c>
      <c r="K45" s="190">
        <v>3</v>
      </c>
      <c r="L45" s="190">
        <v>4</v>
      </c>
      <c r="M45" s="692">
        <v>2</v>
      </c>
      <c r="N45" s="190">
        <v>2</v>
      </c>
      <c r="O45" s="191">
        <f t="shared" si="1"/>
        <v>35</v>
      </c>
    </row>
    <row r="46" spans="1:15" ht="13.5">
      <c r="A46" s="699"/>
      <c r="B46" s="188" t="s">
        <v>53</v>
      </c>
      <c r="C46" s="189">
        <v>0</v>
      </c>
      <c r="D46" s="190">
        <v>0</v>
      </c>
      <c r="E46" s="190">
        <v>0</v>
      </c>
      <c r="F46" s="190">
        <v>0</v>
      </c>
      <c r="G46" s="190">
        <v>0</v>
      </c>
      <c r="H46" s="190">
        <v>0</v>
      </c>
      <c r="I46" s="190">
        <v>0</v>
      </c>
      <c r="J46" s="190">
        <v>0</v>
      </c>
      <c r="K46" s="190">
        <v>0</v>
      </c>
      <c r="L46" s="190">
        <v>0</v>
      </c>
      <c r="M46" s="692">
        <v>0</v>
      </c>
      <c r="N46" s="190">
        <v>0</v>
      </c>
      <c r="O46" s="191">
        <f t="shared" si="1"/>
        <v>0</v>
      </c>
    </row>
    <row r="47" spans="1:15" ht="14.25">
      <c r="A47" s="91"/>
      <c r="B47" s="188" t="s">
        <v>96</v>
      </c>
      <c r="C47" s="189">
        <v>0</v>
      </c>
      <c r="D47" s="190">
        <v>0</v>
      </c>
      <c r="E47" s="190">
        <v>0</v>
      </c>
      <c r="F47" s="190">
        <v>0</v>
      </c>
      <c r="G47" s="190">
        <v>0</v>
      </c>
      <c r="H47" s="190">
        <v>0</v>
      </c>
      <c r="I47" s="190">
        <v>0</v>
      </c>
      <c r="J47" s="190">
        <v>0</v>
      </c>
      <c r="K47" s="190">
        <v>0</v>
      </c>
      <c r="L47" s="190">
        <v>0</v>
      </c>
      <c r="M47" s="692">
        <v>0</v>
      </c>
      <c r="N47" s="190">
        <v>0</v>
      </c>
      <c r="O47" s="191">
        <f t="shared" si="1"/>
        <v>0</v>
      </c>
    </row>
    <row r="48" spans="1:15" ht="15" thickBot="1">
      <c r="A48" s="92"/>
      <c r="B48" s="192" t="s">
        <v>54</v>
      </c>
      <c r="C48" s="193">
        <v>0</v>
      </c>
      <c r="D48" s="194">
        <v>0</v>
      </c>
      <c r="E48" s="194">
        <v>0</v>
      </c>
      <c r="F48" s="194">
        <v>0</v>
      </c>
      <c r="G48" s="194">
        <v>0</v>
      </c>
      <c r="H48" s="194">
        <v>0</v>
      </c>
      <c r="I48" s="194">
        <v>0</v>
      </c>
      <c r="J48" s="194">
        <v>0</v>
      </c>
      <c r="K48" s="194">
        <v>0</v>
      </c>
      <c r="L48" s="194">
        <v>0</v>
      </c>
      <c r="M48" s="694">
        <v>0</v>
      </c>
      <c r="N48" s="194">
        <v>0</v>
      </c>
      <c r="O48" s="196">
        <f t="shared" si="1"/>
        <v>0</v>
      </c>
    </row>
    <row r="49" spans="1:15" ht="14.25" thickTop="1">
      <c r="A49" s="699" t="s">
        <v>49</v>
      </c>
      <c r="B49" s="185" t="s">
        <v>51</v>
      </c>
      <c r="C49" s="199">
        <f aca="true" t="shared" si="10" ref="C49:G53">IF(C4="","",C44+C39+C34+C29+C24+C19+C14+C9+C4)</f>
        <v>366</v>
      </c>
      <c r="D49" s="200">
        <f t="shared" si="10"/>
        <v>395</v>
      </c>
      <c r="E49" s="200">
        <f t="shared" si="10"/>
        <v>372</v>
      </c>
      <c r="F49" s="200">
        <f t="shared" si="10"/>
        <v>370</v>
      </c>
      <c r="G49" s="200">
        <f t="shared" si="10"/>
        <v>373</v>
      </c>
      <c r="H49" s="200">
        <f aca="true" t="shared" si="11" ref="H49:N49">IF(H4="","",H44+H39+H34+H29+H24+H19+H14+H9+H4)</f>
        <v>576</v>
      </c>
      <c r="I49" s="200">
        <f t="shared" si="11"/>
        <v>526</v>
      </c>
      <c r="J49" s="200">
        <f t="shared" si="11"/>
        <v>363</v>
      </c>
      <c r="K49" s="200">
        <f t="shared" si="11"/>
        <v>428</v>
      </c>
      <c r="L49" s="200">
        <f t="shared" si="11"/>
        <v>395</v>
      </c>
      <c r="M49" s="200">
        <f t="shared" si="11"/>
        <v>371</v>
      </c>
      <c r="N49" s="200">
        <f t="shared" si="11"/>
        <v>338</v>
      </c>
      <c r="O49" s="187">
        <f>SUM(C49:N49)</f>
        <v>4873</v>
      </c>
    </row>
    <row r="50" spans="1:15" ht="13.5">
      <c r="A50" s="699"/>
      <c r="B50" s="188" t="s">
        <v>52</v>
      </c>
      <c r="C50" s="199">
        <f t="shared" si="10"/>
        <v>226</v>
      </c>
      <c r="D50" s="200">
        <f t="shared" si="10"/>
        <v>203</v>
      </c>
      <c r="E50" s="200">
        <f t="shared" si="10"/>
        <v>220</v>
      </c>
      <c r="F50" s="200">
        <f t="shared" si="10"/>
        <v>202</v>
      </c>
      <c r="G50" s="200">
        <f t="shared" si="10"/>
        <v>193</v>
      </c>
      <c r="H50" s="200">
        <f aca="true" t="shared" si="12" ref="H50:N52">IF(H5="","",H45+H40+H35+H30+H25+H20+H15+H10+H5)</f>
        <v>258</v>
      </c>
      <c r="I50" s="200">
        <f t="shared" si="12"/>
        <v>217</v>
      </c>
      <c r="J50" s="200">
        <f t="shared" si="12"/>
        <v>188</v>
      </c>
      <c r="K50" s="200">
        <f t="shared" si="12"/>
        <v>207</v>
      </c>
      <c r="L50" s="200">
        <f t="shared" si="12"/>
        <v>181</v>
      </c>
      <c r="M50" s="200">
        <f t="shared" si="12"/>
        <v>175</v>
      </c>
      <c r="N50" s="200">
        <f t="shared" si="12"/>
        <v>215</v>
      </c>
      <c r="O50" s="191">
        <f t="shared" si="1"/>
        <v>2485</v>
      </c>
    </row>
    <row r="51" spans="1:15" ht="13.5">
      <c r="A51" s="699"/>
      <c r="B51" s="188" t="s">
        <v>53</v>
      </c>
      <c r="C51" s="199">
        <f t="shared" si="10"/>
        <v>121</v>
      </c>
      <c r="D51" s="200">
        <f t="shared" si="10"/>
        <v>162</v>
      </c>
      <c r="E51" s="200">
        <f t="shared" si="10"/>
        <v>141</v>
      </c>
      <c r="F51" s="200">
        <f t="shared" si="10"/>
        <v>135</v>
      </c>
      <c r="G51" s="200">
        <f t="shared" si="10"/>
        <v>132</v>
      </c>
      <c r="H51" s="200">
        <f t="shared" si="12"/>
        <v>246</v>
      </c>
      <c r="I51" s="200">
        <f t="shared" si="12"/>
        <v>301</v>
      </c>
      <c r="J51" s="200">
        <f t="shared" si="12"/>
        <v>155</v>
      </c>
      <c r="K51" s="200">
        <f t="shared" si="12"/>
        <v>204</v>
      </c>
      <c r="L51" s="200">
        <f t="shared" si="12"/>
        <v>99</v>
      </c>
      <c r="M51" s="200">
        <f t="shared" si="12"/>
        <v>176</v>
      </c>
      <c r="N51" s="200">
        <f t="shared" si="12"/>
        <v>105</v>
      </c>
      <c r="O51" s="201">
        <f t="shared" si="1"/>
        <v>1977</v>
      </c>
    </row>
    <row r="52" spans="1:15" ht="14.25">
      <c r="A52" s="91"/>
      <c r="B52" s="188" t="s">
        <v>96</v>
      </c>
      <c r="C52" s="199">
        <f t="shared" si="10"/>
        <v>0</v>
      </c>
      <c r="D52" s="200">
        <f t="shared" si="10"/>
        <v>0</v>
      </c>
      <c r="E52" s="200">
        <f t="shared" si="10"/>
        <v>0</v>
      </c>
      <c r="F52" s="200">
        <f t="shared" si="10"/>
        <v>1</v>
      </c>
      <c r="G52" s="200">
        <f t="shared" si="10"/>
        <v>1</v>
      </c>
      <c r="H52" s="200">
        <f t="shared" si="12"/>
        <v>0</v>
      </c>
      <c r="I52" s="200">
        <f t="shared" si="12"/>
        <v>0</v>
      </c>
      <c r="J52" s="200">
        <f t="shared" si="12"/>
        <v>0</v>
      </c>
      <c r="K52" s="200">
        <f t="shared" si="12"/>
        <v>0</v>
      </c>
      <c r="L52" s="200">
        <f t="shared" si="12"/>
        <v>0</v>
      </c>
      <c r="M52" s="200">
        <f t="shared" si="12"/>
        <v>0</v>
      </c>
      <c r="N52" s="200">
        <f t="shared" si="12"/>
        <v>0</v>
      </c>
      <c r="O52" s="191">
        <f t="shared" si="1"/>
        <v>2</v>
      </c>
    </row>
    <row r="53" spans="1:15" ht="15" thickBot="1">
      <c r="A53" s="94"/>
      <c r="B53" s="202" t="s">
        <v>54</v>
      </c>
      <c r="C53" s="203">
        <f t="shared" si="10"/>
        <v>19</v>
      </c>
      <c r="D53" s="204">
        <f t="shared" si="10"/>
        <v>30</v>
      </c>
      <c r="E53" s="204">
        <f t="shared" si="10"/>
        <v>11</v>
      </c>
      <c r="F53" s="204">
        <f t="shared" si="10"/>
        <v>32</v>
      </c>
      <c r="G53" s="204">
        <f t="shared" si="10"/>
        <v>47</v>
      </c>
      <c r="H53" s="204">
        <f aca="true" t="shared" si="13" ref="H53:N53">IF(H8="","",H48+H43+H38+H33+H28+H23+H18+H13+H8)</f>
        <v>72</v>
      </c>
      <c r="I53" s="204">
        <f t="shared" si="13"/>
        <v>8</v>
      </c>
      <c r="J53" s="204">
        <f t="shared" si="13"/>
        <v>20</v>
      </c>
      <c r="K53" s="204">
        <f t="shared" si="13"/>
        <v>17</v>
      </c>
      <c r="L53" s="204">
        <f t="shared" si="13"/>
        <v>115</v>
      </c>
      <c r="M53" s="204">
        <f t="shared" si="13"/>
        <v>20</v>
      </c>
      <c r="N53" s="204">
        <f t="shared" si="13"/>
        <v>18</v>
      </c>
      <c r="O53" s="205">
        <f t="shared" si="1"/>
        <v>409</v>
      </c>
    </row>
    <row r="54" spans="1:15" ht="13.5">
      <c r="A54" s="183"/>
      <c r="B54" s="183"/>
      <c r="C54" s="183"/>
      <c r="D54" s="183"/>
      <c r="E54" s="183"/>
      <c r="F54" s="183"/>
      <c r="G54" s="183"/>
      <c r="H54" s="183"/>
      <c r="I54" s="183"/>
      <c r="J54" s="183"/>
      <c r="K54" s="183"/>
      <c r="L54" s="183"/>
      <c r="M54" s="183"/>
      <c r="N54" s="183"/>
      <c r="O54" s="183"/>
    </row>
    <row r="55" spans="1:15" ht="13.5">
      <c r="A55" s="183"/>
      <c r="B55" s="183"/>
      <c r="C55" s="183"/>
      <c r="D55" s="183"/>
      <c r="E55" s="183"/>
      <c r="F55" s="183"/>
      <c r="G55" s="183"/>
      <c r="H55" s="183"/>
      <c r="I55" s="183"/>
      <c r="J55" s="183"/>
      <c r="K55" s="183"/>
      <c r="L55" s="183"/>
      <c r="M55" s="183"/>
      <c r="N55" s="183"/>
      <c r="O55" s="183"/>
    </row>
    <row r="56" spans="1:15" ht="13.5">
      <c r="A56" s="183"/>
      <c r="B56" s="183"/>
      <c r="C56" s="183"/>
      <c r="D56" s="183"/>
      <c r="E56" s="183"/>
      <c r="F56" s="183"/>
      <c r="G56" s="183"/>
      <c r="H56" s="183"/>
      <c r="I56" s="183"/>
      <c r="J56" s="183"/>
      <c r="K56" s="183"/>
      <c r="L56" s="183"/>
      <c r="M56" s="183"/>
      <c r="N56" s="183"/>
      <c r="O56" s="183"/>
    </row>
    <row r="57" spans="1:15" ht="13.5">
      <c r="A57" s="183"/>
      <c r="B57" s="183"/>
      <c r="C57" s="183"/>
      <c r="D57" s="183"/>
      <c r="E57" s="183"/>
      <c r="F57" s="183"/>
      <c r="G57" s="183"/>
      <c r="H57" s="183"/>
      <c r="I57" s="183"/>
      <c r="J57" s="183"/>
      <c r="K57" s="183"/>
      <c r="L57" s="183"/>
      <c r="M57" s="183"/>
      <c r="N57" s="183"/>
      <c r="O57" s="183"/>
    </row>
    <row r="58" spans="1:15" ht="13.5">
      <c r="A58" s="183"/>
      <c r="B58" s="183"/>
      <c r="C58" s="183"/>
      <c r="D58" s="183"/>
      <c r="E58" s="183"/>
      <c r="F58" s="183"/>
      <c r="G58" s="183"/>
      <c r="H58" s="183"/>
      <c r="I58" s="183"/>
      <c r="J58" s="183"/>
      <c r="K58" s="183"/>
      <c r="L58" s="183"/>
      <c r="M58" s="183"/>
      <c r="N58" s="183"/>
      <c r="O58" s="183"/>
    </row>
    <row r="59" spans="1:15" ht="13.5">
      <c r="A59" s="183"/>
      <c r="B59" s="183"/>
      <c r="C59" s="183"/>
      <c r="D59" s="183"/>
      <c r="E59" s="183"/>
      <c r="F59" s="183"/>
      <c r="G59" s="183"/>
      <c r="H59" s="183"/>
      <c r="I59" s="183"/>
      <c r="J59" s="183"/>
      <c r="K59" s="183"/>
      <c r="L59" s="183"/>
      <c r="M59" s="183"/>
      <c r="N59" s="183"/>
      <c r="O59" s="183"/>
    </row>
    <row r="60" spans="1:15" ht="13.5">
      <c r="A60" s="183"/>
      <c r="B60" s="183"/>
      <c r="C60" s="183"/>
      <c r="D60" s="183"/>
      <c r="E60" s="183"/>
      <c r="F60" s="183"/>
      <c r="G60" s="183"/>
      <c r="H60" s="183"/>
      <c r="I60" s="183"/>
      <c r="J60" s="183"/>
      <c r="K60" s="183"/>
      <c r="L60" s="183"/>
      <c r="M60" s="183"/>
      <c r="N60" s="183"/>
      <c r="O60" s="183"/>
    </row>
    <row r="61" spans="1:15" ht="13.5">
      <c r="A61" s="183"/>
      <c r="B61" s="183"/>
      <c r="C61" s="183"/>
      <c r="D61" s="183"/>
      <c r="E61" s="183"/>
      <c r="F61" s="183"/>
      <c r="G61" s="183"/>
      <c r="H61" s="183"/>
      <c r="I61" s="183"/>
      <c r="J61" s="183"/>
      <c r="K61" s="183"/>
      <c r="L61" s="183"/>
      <c r="M61" s="183"/>
      <c r="N61" s="183"/>
      <c r="O61" s="183"/>
    </row>
    <row r="62" spans="1:15" ht="13.5">
      <c r="A62" s="183"/>
      <c r="B62" s="183"/>
      <c r="C62" s="183"/>
      <c r="D62" s="183"/>
      <c r="E62" s="183"/>
      <c r="F62" s="183"/>
      <c r="G62" s="183"/>
      <c r="H62" s="183"/>
      <c r="I62" s="183"/>
      <c r="J62" s="183"/>
      <c r="K62" s="183"/>
      <c r="L62" s="183"/>
      <c r="M62" s="183"/>
      <c r="N62" s="183"/>
      <c r="O62" s="183"/>
    </row>
    <row r="63" spans="1:15" ht="13.5">
      <c r="A63" s="183"/>
      <c r="B63" s="183"/>
      <c r="C63" s="183"/>
      <c r="D63" s="183"/>
      <c r="E63" s="183"/>
      <c r="F63" s="183"/>
      <c r="G63" s="183"/>
      <c r="H63" s="183"/>
      <c r="I63" s="183"/>
      <c r="J63" s="183"/>
      <c r="K63" s="183"/>
      <c r="L63" s="183"/>
      <c r="M63" s="183"/>
      <c r="N63" s="183"/>
      <c r="O63" s="183"/>
    </row>
    <row r="64" spans="1:15" ht="13.5">
      <c r="A64" s="183"/>
      <c r="B64" s="183"/>
      <c r="C64" s="183"/>
      <c r="D64" s="183"/>
      <c r="E64" s="183"/>
      <c r="F64" s="183"/>
      <c r="G64" s="183"/>
      <c r="H64" s="183"/>
      <c r="I64" s="183"/>
      <c r="J64" s="183"/>
      <c r="K64" s="183"/>
      <c r="L64" s="183"/>
      <c r="M64" s="183"/>
      <c r="N64" s="183"/>
      <c r="O64" s="183"/>
    </row>
    <row r="65" spans="1:15" ht="13.5">
      <c r="A65" s="183"/>
      <c r="B65" s="183"/>
      <c r="C65" s="183"/>
      <c r="D65" s="183"/>
      <c r="E65" s="183"/>
      <c r="F65" s="183"/>
      <c r="G65" s="183"/>
      <c r="H65" s="183"/>
      <c r="I65" s="183"/>
      <c r="J65" s="183"/>
      <c r="K65" s="183"/>
      <c r="L65" s="183"/>
      <c r="M65" s="183"/>
      <c r="N65" s="183"/>
      <c r="O65" s="183"/>
    </row>
    <row r="66" spans="1:15" ht="13.5">
      <c r="A66" s="183"/>
      <c r="B66" s="183"/>
      <c r="C66" s="183"/>
      <c r="D66" s="183"/>
      <c r="E66" s="183"/>
      <c r="F66" s="183"/>
      <c r="G66" s="183"/>
      <c r="H66" s="183"/>
      <c r="I66" s="183"/>
      <c r="J66" s="183"/>
      <c r="K66" s="183"/>
      <c r="L66" s="183"/>
      <c r="M66" s="183"/>
      <c r="N66" s="183"/>
      <c r="O66" s="183"/>
    </row>
    <row r="67" spans="1:15" ht="13.5">
      <c r="A67" s="183"/>
      <c r="B67" s="183"/>
      <c r="C67" s="183"/>
      <c r="D67" s="183"/>
      <c r="E67" s="183"/>
      <c r="F67" s="183"/>
      <c r="G67" s="183"/>
      <c r="H67" s="183"/>
      <c r="I67" s="183"/>
      <c r="J67" s="183"/>
      <c r="K67" s="183"/>
      <c r="L67" s="183"/>
      <c r="M67" s="183"/>
      <c r="N67" s="183"/>
      <c r="O67" s="183"/>
    </row>
    <row r="68" spans="1:15" ht="13.5">
      <c r="A68" s="183"/>
      <c r="B68" s="183"/>
      <c r="C68" s="183"/>
      <c r="D68" s="183"/>
      <c r="E68" s="183"/>
      <c r="F68" s="183"/>
      <c r="G68" s="183"/>
      <c r="H68" s="183"/>
      <c r="I68" s="183"/>
      <c r="J68" s="183"/>
      <c r="K68" s="183"/>
      <c r="L68" s="183"/>
      <c r="M68" s="183"/>
      <c r="N68" s="183"/>
      <c r="O68" s="183"/>
    </row>
    <row r="69" spans="1:15" ht="13.5">
      <c r="A69" s="183"/>
      <c r="B69" s="183"/>
      <c r="C69" s="183"/>
      <c r="D69" s="183"/>
      <c r="E69" s="183"/>
      <c r="F69" s="183"/>
      <c r="G69" s="183"/>
      <c r="H69" s="183"/>
      <c r="I69" s="183"/>
      <c r="J69" s="183"/>
      <c r="K69" s="183"/>
      <c r="L69" s="183"/>
      <c r="M69" s="183"/>
      <c r="N69" s="183"/>
      <c r="O69" s="183"/>
    </row>
    <row r="70" spans="1:15" ht="13.5">
      <c r="A70" s="183"/>
      <c r="B70" s="183"/>
      <c r="C70" s="183"/>
      <c r="D70" s="183"/>
      <c r="E70" s="183"/>
      <c r="F70" s="183"/>
      <c r="G70" s="183"/>
      <c r="H70" s="183"/>
      <c r="I70" s="183"/>
      <c r="J70" s="183"/>
      <c r="K70" s="183"/>
      <c r="L70" s="183"/>
      <c r="M70" s="183"/>
      <c r="N70" s="183"/>
      <c r="O70" s="183"/>
    </row>
    <row r="71" spans="1:15" ht="13.5">
      <c r="A71" s="183"/>
      <c r="B71" s="183"/>
      <c r="C71" s="183"/>
      <c r="D71" s="183"/>
      <c r="E71" s="183"/>
      <c r="F71" s="183"/>
      <c r="G71" s="183"/>
      <c r="H71" s="183"/>
      <c r="I71" s="183"/>
      <c r="J71" s="183"/>
      <c r="K71" s="183"/>
      <c r="L71" s="183"/>
      <c r="M71" s="183"/>
      <c r="N71" s="183"/>
      <c r="O71" s="183"/>
    </row>
    <row r="72" spans="1:15" ht="13.5">
      <c r="A72" s="183"/>
      <c r="B72" s="183"/>
      <c r="C72" s="183"/>
      <c r="D72" s="183"/>
      <c r="E72" s="183"/>
      <c r="F72" s="183"/>
      <c r="G72" s="183"/>
      <c r="H72" s="183"/>
      <c r="I72" s="183"/>
      <c r="J72" s="183"/>
      <c r="K72" s="183"/>
      <c r="L72" s="183"/>
      <c r="M72" s="183"/>
      <c r="N72" s="183"/>
      <c r="O72" s="183"/>
    </row>
    <row r="73" spans="1:15" ht="13.5">
      <c r="A73" s="183"/>
      <c r="B73" s="183"/>
      <c r="C73" s="183"/>
      <c r="D73" s="183"/>
      <c r="E73" s="183"/>
      <c r="F73" s="183"/>
      <c r="G73" s="183"/>
      <c r="H73" s="183"/>
      <c r="I73" s="183"/>
      <c r="J73" s="183"/>
      <c r="K73" s="183"/>
      <c r="L73" s="183"/>
      <c r="M73" s="183"/>
      <c r="N73" s="183"/>
      <c r="O73" s="183"/>
    </row>
    <row r="74" spans="1:15" ht="13.5">
      <c r="A74" s="183"/>
      <c r="B74" s="183"/>
      <c r="C74" s="183"/>
      <c r="D74" s="183"/>
      <c r="E74" s="183"/>
      <c r="F74" s="183"/>
      <c r="G74" s="183"/>
      <c r="H74" s="183"/>
      <c r="I74" s="183"/>
      <c r="J74" s="183"/>
      <c r="K74" s="183"/>
      <c r="L74" s="183"/>
      <c r="M74" s="183"/>
      <c r="N74" s="183"/>
      <c r="O74" s="183"/>
    </row>
    <row r="75" spans="1:15" ht="13.5">
      <c r="A75" s="183"/>
      <c r="B75" s="183"/>
      <c r="C75" s="183"/>
      <c r="D75" s="183"/>
      <c r="E75" s="183"/>
      <c r="F75" s="183"/>
      <c r="G75" s="183"/>
      <c r="H75" s="183"/>
      <c r="I75" s="183"/>
      <c r="J75" s="183"/>
      <c r="K75" s="183"/>
      <c r="L75" s="183"/>
      <c r="M75" s="183"/>
      <c r="N75" s="183"/>
      <c r="O75" s="183"/>
    </row>
    <row r="76" spans="1:15" ht="13.5">
      <c r="A76" s="183"/>
      <c r="B76" s="183"/>
      <c r="C76" s="183"/>
      <c r="D76" s="183"/>
      <c r="E76" s="183"/>
      <c r="F76" s="183"/>
      <c r="G76" s="183"/>
      <c r="H76" s="183"/>
      <c r="I76" s="183"/>
      <c r="J76" s="183"/>
      <c r="K76" s="183"/>
      <c r="L76" s="183"/>
      <c r="M76" s="183"/>
      <c r="N76" s="183"/>
      <c r="O76" s="183"/>
    </row>
    <row r="77" spans="1:15" ht="13.5">
      <c r="A77" s="183"/>
      <c r="B77" s="183"/>
      <c r="C77" s="183"/>
      <c r="D77" s="183"/>
      <c r="E77" s="183"/>
      <c r="F77" s="183"/>
      <c r="G77" s="183"/>
      <c r="H77" s="183"/>
      <c r="I77" s="183"/>
      <c r="J77" s="183"/>
      <c r="K77" s="183"/>
      <c r="L77" s="183"/>
      <c r="M77" s="183"/>
      <c r="N77" s="183"/>
      <c r="O77" s="183"/>
    </row>
    <row r="78" spans="1:15" ht="13.5">
      <c r="A78" s="183"/>
      <c r="B78" s="183"/>
      <c r="C78" s="183"/>
      <c r="D78" s="183"/>
      <c r="E78" s="183"/>
      <c r="F78" s="183"/>
      <c r="G78" s="183"/>
      <c r="H78" s="183"/>
      <c r="I78" s="183"/>
      <c r="J78" s="183"/>
      <c r="K78" s="183"/>
      <c r="L78" s="183"/>
      <c r="M78" s="183"/>
      <c r="N78" s="183"/>
      <c r="O78" s="183"/>
    </row>
    <row r="79" spans="1:15" ht="13.5">
      <c r="A79" s="183"/>
      <c r="B79" s="183"/>
      <c r="C79" s="183"/>
      <c r="D79" s="183"/>
      <c r="E79" s="183"/>
      <c r="F79" s="183"/>
      <c r="G79" s="183"/>
      <c r="H79" s="183"/>
      <c r="I79" s="183"/>
      <c r="J79" s="183"/>
      <c r="K79" s="183"/>
      <c r="L79" s="183"/>
      <c r="M79" s="183"/>
      <c r="N79" s="183"/>
      <c r="O79" s="183"/>
    </row>
    <row r="80" spans="1:15" ht="13.5">
      <c r="A80" s="183"/>
      <c r="B80" s="183"/>
      <c r="C80" s="183"/>
      <c r="D80" s="183"/>
      <c r="E80" s="183"/>
      <c r="F80" s="183"/>
      <c r="G80" s="183"/>
      <c r="H80" s="183"/>
      <c r="I80" s="183"/>
      <c r="J80" s="183"/>
      <c r="K80" s="183"/>
      <c r="L80" s="183"/>
      <c r="M80" s="183"/>
      <c r="N80" s="183"/>
      <c r="O80" s="183"/>
    </row>
    <row r="81" spans="1:15" ht="13.5">
      <c r="A81" s="183"/>
      <c r="B81" s="183"/>
      <c r="C81" s="183"/>
      <c r="D81" s="183"/>
      <c r="E81" s="183"/>
      <c r="F81" s="183"/>
      <c r="G81" s="183"/>
      <c r="H81" s="183"/>
      <c r="I81" s="183"/>
      <c r="J81" s="183"/>
      <c r="K81" s="183"/>
      <c r="L81" s="183"/>
      <c r="M81" s="183"/>
      <c r="N81" s="183"/>
      <c r="O81" s="183"/>
    </row>
    <row r="82" spans="1:15" ht="13.5">
      <c r="A82" s="183"/>
      <c r="B82" s="183"/>
      <c r="C82" s="183"/>
      <c r="D82" s="183"/>
      <c r="E82" s="183"/>
      <c r="F82" s="183"/>
      <c r="G82" s="183"/>
      <c r="H82" s="183"/>
      <c r="I82" s="183"/>
      <c r="J82" s="183"/>
      <c r="K82" s="183"/>
      <c r="L82" s="183"/>
      <c r="M82" s="183"/>
      <c r="N82" s="183"/>
      <c r="O82" s="183"/>
    </row>
    <row r="83" spans="1:15" ht="13.5">
      <c r="A83" s="183"/>
      <c r="B83" s="183"/>
      <c r="C83" s="183"/>
      <c r="D83" s="183"/>
      <c r="E83" s="183"/>
      <c r="F83" s="183"/>
      <c r="G83" s="183"/>
      <c r="H83" s="183"/>
      <c r="I83" s="183"/>
      <c r="J83" s="183"/>
      <c r="K83" s="183"/>
      <c r="L83" s="183"/>
      <c r="M83" s="183"/>
      <c r="N83" s="183"/>
      <c r="O83" s="183"/>
    </row>
    <row r="84" spans="1:15" ht="13.5">
      <c r="A84" s="183"/>
      <c r="B84" s="183"/>
      <c r="C84" s="183"/>
      <c r="D84" s="183"/>
      <c r="E84" s="183"/>
      <c r="F84" s="183"/>
      <c r="G84" s="183"/>
      <c r="H84" s="183"/>
      <c r="I84" s="183"/>
      <c r="J84" s="183"/>
      <c r="K84" s="183"/>
      <c r="L84" s="183"/>
      <c r="M84" s="183"/>
      <c r="N84" s="183"/>
      <c r="O84" s="183"/>
    </row>
    <row r="85" spans="1:15" ht="13.5">
      <c r="A85" s="183"/>
      <c r="B85" s="183"/>
      <c r="C85" s="183"/>
      <c r="D85" s="183"/>
      <c r="E85" s="183"/>
      <c r="F85" s="183"/>
      <c r="G85" s="183"/>
      <c r="H85" s="183"/>
      <c r="I85" s="183"/>
      <c r="J85" s="183"/>
      <c r="K85" s="183"/>
      <c r="L85" s="183"/>
      <c r="M85" s="183"/>
      <c r="N85" s="183"/>
      <c r="O85" s="183"/>
    </row>
    <row r="86" spans="1:15" ht="13.5">
      <c r="A86" s="183"/>
      <c r="B86" s="183"/>
      <c r="C86" s="183"/>
      <c r="D86" s="183"/>
      <c r="E86" s="183"/>
      <c r="F86" s="183"/>
      <c r="G86" s="183"/>
      <c r="H86" s="183"/>
      <c r="I86" s="183"/>
      <c r="J86" s="183"/>
      <c r="K86" s="183"/>
      <c r="L86" s="183"/>
      <c r="M86" s="183"/>
      <c r="N86" s="183"/>
      <c r="O86" s="183"/>
    </row>
    <row r="87" spans="1:15" ht="13.5">
      <c r="A87" s="183"/>
      <c r="B87" s="183"/>
      <c r="C87" s="183"/>
      <c r="D87" s="183"/>
      <c r="E87" s="183"/>
      <c r="F87" s="183"/>
      <c r="G87" s="183"/>
      <c r="H87" s="183"/>
      <c r="I87" s="183"/>
      <c r="J87" s="183"/>
      <c r="K87" s="183"/>
      <c r="L87" s="183"/>
      <c r="M87" s="183"/>
      <c r="N87" s="183"/>
      <c r="O87" s="183"/>
    </row>
    <row r="88" spans="1:15" ht="13.5">
      <c r="A88" s="183"/>
      <c r="B88" s="183"/>
      <c r="C88" s="183"/>
      <c r="D88" s="183"/>
      <c r="E88" s="183"/>
      <c r="F88" s="183"/>
      <c r="G88" s="183"/>
      <c r="H88" s="183"/>
      <c r="I88" s="183"/>
      <c r="J88" s="183"/>
      <c r="K88" s="183"/>
      <c r="L88" s="183"/>
      <c r="M88" s="183"/>
      <c r="N88" s="183"/>
      <c r="O88" s="183"/>
    </row>
    <row r="89" spans="1:15" ht="13.5">
      <c r="A89" s="183"/>
      <c r="B89" s="183"/>
      <c r="C89" s="183"/>
      <c r="D89" s="183"/>
      <c r="E89" s="183"/>
      <c r="F89" s="183"/>
      <c r="G89" s="183"/>
      <c r="H89" s="183"/>
      <c r="I89" s="183"/>
      <c r="J89" s="183"/>
      <c r="K89" s="183"/>
      <c r="L89" s="183"/>
      <c r="M89" s="183"/>
      <c r="N89" s="183"/>
      <c r="O89" s="183"/>
    </row>
    <row r="90" spans="1:15" ht="13.5">
      <c r="A90" s="183"/>
      <c r="B90" s="183"/>
      <c r="C90" s="183"/>
      <c r="D90" s="183"/>
      <c r="E90" s="183"/>
      <c r="F90" s="183"/>
      <c r="G90" s="183"/>
      <c r="H90" s="183"/>
      <c r="I90" s="183"/>
      <c r="J90" s="183"/>
      <c r="K90" s="183"/>
      <c r="L90" s="183"/>
      <c r="M90" s="183"/>
      <c r="N90" s="183"/>
      <c r="O90" s="183"/>
    </row>
    <row r="91" spans="1:15" ht="13.5">
      <c r="A91" s="183"/>
      <c r="B91" s="183"/>
      <c r="C91" s="183"/>
      <c r="D91" s="183"/>
      <c r="E91" s="183"/>
      <c r="F91" s="183"/>
      <c r="G91" s="183"/>
      <c r="H91" s="183"/>
      <c r="I91" s="183"/>
      <c r="J91" s="183"/>
      <c r="K91" s="183"/>
      <c r="L91" s="183"/>
      <c r="M91" s="183"/>
      <c r="N91" s="183"/>
      <c r="O91" s="183"/>
    </row>
    <row r="92" spans="1:15" ht="13.5">
      <c r="A92" s="183"/>
      <c r="B92" s="183"/>
      <c r="C92" s="183"/>
      <c r="D92" s="183"/>
      <c r="E92" s="183"/>
      <c r="F92" s="183"/>
      <c r="G92" s="183"/>
      <c r="H92" s="183"/>
      <c r="I92" s="183"/>
      <c r="J92" s="183"/>
      <c r="K92" s="183"/>
      <c r="L92" s="183"/>
      <c r="M92" s="183"/>
      <c r="N92" s="183"/>
      <c r="O92" s="183"/>
    </row>
    <row r="93" spans="1:15" ht="13.5">
      <c r="A93" s="183"/>
      <c r="B93" s="183"/>
      <c r="C93" s="183"/>
      <c r="D93" s="183"/>
      <c r="E93" s="183"/>
      <c r="F93" s="183"/>
      <c r="G93" s="183"/>
      <c r="H93" s="183"/>
      <c r="I93" s="183"/>
      <c r="J93" s="183"/>
      <c r="K93" s="183"/>
      <c r="L93" s="183"/>
      <c r="M93" s="183"/>
      <c r="N93" s="183"/>
      <c r="O93" s="183"/>
    </row>
    <row r="94" spans="1:15" ht="13.5">
      <c r="A94" s="183"/>
      <c r="B94" s="183"/>
      <c r="C94" s="183"/>
      <c r="D94" s="183"/>
      <c r="E94" s="183"/>
      <c r="F94" s="183"/>
      <c r="G94" s="183"/>
      <c r="H94" s="183"/>
      <c r="I94" s="183"/>
      <c r="J94" s="183"/>
      <c r="K94" s="183"/>
      <c r="L94" s="183"/>
      <c r="M94" s="183"/>
      <c r="N94" s="183"/>
      <c r="O94" s="183"/>
    </row>
    <row r="95" spans="1:15" ht="13.5">
      <c r="A95" s="183"/>
      <c r="B95" s="183"/>
      <c r="C95" s="183"/>
      <c r="D95" s="183"/>
      <c r="E95" s="183"/>
      <c r="F95" s="183"/>
      <c r="G95" s="183"/>
      <c r="H95" s="183"/>
      <c r="I95" s="183"/>
      <c r="J95" s="183"/>
      <c r="K95" s="183"/>
      <c r="L95" s="183"/>
      <c r="M95" s="183"/>
      <c r="N95" s="183"/>
      <c r="O95" s="183"/>
    </row>
    <row r="96" spans="1:15" ht="13.5">
      <c r="A96" s="183"/>
      <c r="B96" s="183"/>
      <c r="C96" s="183"/>
      <c r="D96" s="183"/>
      <c r="E96" s="183"/>
      <c r="F96" s="183"/>
      <c r="G96" s="183"/>
      <c r="H96" s="183"/>
      <c r="I96" s="183"/>
      <c r="J96" s="183"/>
      <c r="K96" s="183"/>
      <c r="L96" s="183"/>
      <c r="M96" s="183"/>
      <c r="N96" s="183"/>
      <c r="O96" s="183"/>
    </row>
    <row r="97" spans="1:15" ht="13.5">
      <c r="A97" s="183"/>
      <c r="B97" s="183"/>
      <c r="C97" s="183"/>
      <c r="D97" s="183"/>
      <c r="E97" s="183"/>
      <c r="F97" s="183"/>
      <c r="G97" s="183"/>
      <c r="H97" s="183"/>
      <c r="I97" s="183"/>
      <c r="J97" s="183"/>
      <c r="K97" s="183"/>
      <c r="L97" s="183"/>
      <c r="M97" s="183"/>
      <c r="N97" s="183"/>
      <c r="O97" s="183"/>
    </row>
    <row r="98" spans="1:15" ht="13.5">
      <c r="A98" s="183"/>
      <c r="B98" s="183"/>
      <c r="C98" s="183"/>
      <c r="D98" s="183"/>
      <c r="E98" s="183"/>
      <c r="F98" s="183"/>
      <c r="G98" s="183"/>
      <c r="H98" s="183"/>
      <c r="I98" s="183"/>
      <c r="J98" s="183"/>
      <c r="K98" s="183"/>
      <c r="L98" s="183"/>
      <c r="M98" s="183"/>
      <c r="N98" s="183"/>
      <c r="O98" s="183"/>
    </row>
    <row r="99" spans="1:15" ht="13.5">
      <c r="A99" s="183"/>
      <c r="B99" s="183"/>
      <c r="C99" s="183"/>
      <c r="D99" s="183"/>
      <c r="E99" s="183"/>
      <c r="F99" s="183"/>
      <c r="G99" s="183"/>
      <c r="H99" s="183"/>
      <c r="I99" s="183"/>
      <c r="J99" s="183"/>
      <c r="K99" s="183"/>
      <c r="L99" s="183"/>
      <c r="M99" s="183"/>
      <c r="N99" s="183"/>
      <c r="O99" s="183"/>
    </row>
    <row r="100" spans="1:15" ht="13.5">
      <c r="A100" s="183"/>
      <c r="B100" s="183"/>
      <c r="C100" s="183"/>
      <c r="D100" s="183"/>
      <c r="E100" s="183"/>
      <c r="F100" s="183"/>
      <c r="G100" s="183"/>
      <c r="H100" s="183"/>
      <c r="I100" s="183"/>
      <c r="J100" s="183"/>
      <c r="K100" s="183"/>
      <c r="L100" s="183"/>
      <c r="M100" s="183"/>
      <c r="N100" s="183"/>
      <c r="O100" s="183"/>
    </row>
    <row r="101" spans="1:15" ht="13.5">
      <c r="A101" s="183"/>
      <c r="B101" s="183"/>
      <c r="C101" s="183"/>
      <c r="D101" s="183"/>
      <c r="E101" s="183"/>
      <c r="F101" s="183"/>
      <c r="G101" s="183"/>
      <c r="H101" s="183"/>
      <c r="I101" s="183"/>
      <c r="J101" s="183"/>
      <c r="K101" s="183"/>
      <c r="L101" s="183"/>
      <c r="M101" s="183"/>
      <c r="N101" s="183"/>
      <c r="O101" s="183"/>
    </row>
    <row r="102" spans="1:15" ht="13.5">
      <c r="A102" s="183"/>
      <c r="B102" s="183"/>
      <c r="C102" s="183"/>
      <c r="D102" s="183"/>
      <c r="E102" s="183"/>
      <c r="F102" s="183"/>
      <c r="G102" s="183"/>
      <c r="H102" s="183"/>
      <c r="I102" s="183"/>
      <c r="J102" s="183"/>
      <c r="K102" s="183"/>
      <c r="L102" s="183"/>
      <c r="M102" s="183"/>
      <c r="N102" s="183"/>
      <c r="O102" s="183"/>
    </row>
    <row r="103" spans="1:15" ht="13.5">
      <c r="A103" s="183"/>
      <c r="B103" s="183"/>
      <c r="C103" s="183"/>
      <c r="D103" s="183"/>
      <c r="E103" s="183"/>
      <c r="F103" s="183"/>
      <c r="G103" s="183"/>
      <c r="H103" s="183"/>
      <c r="I103" s="183"/>
      <c r="J103" s="183"/>
      <c r="K103" s="183"/>
      <c r="L103" s="183"/>
      <c r="M103" s="183"/>
      <c r="N103" s="183"/>
      <c r="O103" s="183"/>
    </row>
  </sheetData>
  <sheetProtection/>
  <mergeCells count="9">
    <mergeCell ref="A19:A21"/>
    <mergeCell ref="A14:A16"/>
    <mergeCell ref="A9:A11"/>
    <mergeCell ref="A49:A51"/>
    <mergeCell ref="A24:A26"/>
    <mergeCell ref="A44:A46"/>
    <mergeCell ref="A29:A31"/>
    <mergeCell ref="A39:A41"/>
    <mergeCell ref="A34:A36"/>
  </mergeCells>
  <printOptions/>
  <pageMargins left="0.75" right="0.75" top="0.4" bottom="0.57" header="0.26" footer="0.512"/>
  <pageSetup horizontalDpi="600" verticalDpi="600" orientation="portrait" paperSize="9" scale="62" r:id="rId2"/>
  <ignoredErrors>
    <ignoredError sqref="N4 N14" formulaRange="1"/>
  </ignoredErrors>
  <drawing r:id="rId1"/>
</worksheet>
</file>

<file path=xl/worksheets/sheet7.xml><?xml version="1.0" encoding="utf-8"?>
<worksheet xmlns="http://schemas.openxmlformats.org/spreadsheetml/2006/main" xmlns:r="http://schemas.openxmlformats.org/officeDocument/2006/relationships">
  <sheetPr codeName="Sheet7"/>
  <dimension ref="A1:Q63"/>
  <sheetViews>
    <sheetView view="pageBreakPreview" zoomScale="115" zoomScaleSheetLayoutView="115" zoomScalePageLayoutView="0" workbookViewId="0" topLeftCell="A1">
      <pane xSplit="2" ySplit="3" topLeftCell="J22" activePane="bottomRight" state="frozen"/>
      <selection pane="topLeft" activeCell="A1" sqref="A1"/>
      <selection pane="topRight" activeCell="A1" sqref="A1"/>
      <selection pane="bottomLeft" activeCell="A1" sqref="A1"/>
      <selection pane="bottomRight" activeCell="K27" sqref="K27"/>
    </sheetView>
  </sheetViews>
  <sheetFormatPr defaultColWidth="9.00390625" defaultRowHeight="13.5"/>
  <cols>
    <col min="1" max="1" width="12.75390625" style="184" customWidth="1"/>
    <col min="2" max="16384" width="9.00390625" style="184" customWidth="1"/>
  </cols>
  <sheetData>
    <row r="1" spans="1:17" ht="17.25">
      <c r="A1" s="206"/>
      <c r="B1" s="96" t="s">
        <v>55</v>
      </c>
      <c r="C1" s="67" t="s">
        <v>59</v>
      </c>
      <c r="D1" s="67"/>
      <c r="E1" s="67"/>
      <c r="F1" s="67"/>
      <c r="G1" s="67" t="s">
        <v>200</v>
      </c>
      <c r="H1" s="67"/>
      <c r="I1" s="207"/>
      <c r="J1" s="207"/>
      <c r="K1" s="207"/>
      <c r="L1" s="207"/>
      <c r="M1" s="207"/>
      <c r="N1" s="207"/>
      <c r="O1" s="207"/>
      <c r="P1" s="208"/>
      <c r="Q1" s="208"/>
    </row>
    <row r="2" spans="1:17" ht="14.25" thickBot="1">
      <c r="A2" s="208"/>
      <c r="B2" s="208"/>
      <c r="C2" s="207"/>
      <c r="D2" s="207"/>
      <c r="E2" s="207"/>
      <c r="F2" s="207"/>
      <c r="G2" s="207"/>
      <c r="H2" s="207"/>
      <c r="I2" s="207"/>
      <c r="J2" s="207"/>
      <c r="K2" s="207"/>
      <c r="L2" s="207"/>
      <c r="M2" s="207"/>
      <c r="N2" s="207"/>
      <c r="O2" s="207"/>
      <c r="P2" s="208"/>
      <c r="Q2" s="208"/>
    </row>
    <row r="3" spans="1:17" ht="18" thickBot="1">
      <c r="A3" s="97" t="s">
        <v>47</v>
      </c>
      <c r="B3" s="98" t="s">
        <v>48</v>
      </c>
      <c r="C3" s="99" t="s">
        <v>2</v>
      </c>
      <c r="D3" s="100" t="s">
        <v>3</v>
      </c>
      <c r="E3" s="100" t="s">
        <v>4</v>
      </c>
      <c r="F3" s="100" t="s">
        <v>5</v>
      </c>
      <c r="G3" s="100" t="s">
        <v>6</v>
      </c>
      <c r="H3" s="100" t="s">
        <v>7</v>
      </c>
      <c r="I3" s="100" t="s">
        <v>8</v>
      </c>
      <c r="J3" s="100" t="s">
        <v>9</v>
      </c>
      <c r="K3" s="100" t="s">
        <v>10</v>
      </c>
      <c r="L3" s="100" t="s">
        <v>11</v>
      </c>
      <c r="M3" s="100" t="s">
        <v>12</v>
      </c>
      <c r="N3" s="101" t="s">
        <v>13</v>
      </c>
      <c r="O3" s="102" t="s">
        <v>49</v>
      </c>
      <c r="P3" s="208"/>
      <c r="Q3" s="208"/>
    </row>
    <row r="4" spans="1:17" ht="15" thickTop="1">
      <c r="A4" s="103"/>
      <c r="B4" s="209" t="s">
        <v>51</v>
      </c>
      <c r="C4" s="179">
        <f>IF(C5="","",SUM(C5:C8))</f>
        <v>180</v>
      </c>
      <c r="D4" s="210">
        <f aca="true" t="shared" si="0" ref="D4:N4">IF(D5="","",SUM(D5:D8))</f>
        <v>236</v>
      </c>
      <c r="E4" s="210">
        <f t="shared" si="0"/>
        <v>290</v>
      </c>
      <c r="F4" s="210">
        <f t="shared" si="0"/>
        <v>182</v>
      </c>
      <c r="G4" s="210">
        <f t="shared" si="0"/>
        <v>244</v>
      </c>
      <c r="H4" s="210">
        <f t="shared" si="0"/>
        <v>153</v>
      </c>
      <c r="I4" s="210">
        <f t="shared" si="0"/>
        <v>254</v>
      </c>
      <c r="J4" s="210">
        <f t="shared" si="0"/>
        <v>373</v>
      </c>
      <c r="K4" s="210">
        <f t="shared" si="0"/>
        <v>172</v>
      </c>
      <c r="L4" s="210">
        <f t="shared" si="0"/>
        <v>103</v>
      </c>
      <c r="M4" s="210">
        <f t="shared" si="0"/>
        <v>222</v>
      </c>
      <c r="N4" s="210">
        <f t="shared" si="0"/>
        <v>195</v>
      </c>
      <c r="O4" s="212">
        <f aca="true" t="shared" si="1" ref="O4:O38">SUM(C4:N4)</f>
        <v>2604</v>
      </c>
      <c r="P4" s="208"/>
      <c r="Q4" s="208"/>
    </row>
    <row r="5" spans="1:17" ht="14.25">
      <c r="A5" s="104"/>
      <c r="B5" s="213" t="s">
        <v>52</v>
      </c>
      <c r="C5" s="189">
        <v>103</v>
      </c>
      <c r="D5" s="214">
        <v>123</v>
      </c>
      <c r="E5" s="214">
        <v>109</v>
      </c>
      <c r="F5" s="214">
        <v>47</v>
      </c>
      <c r="G5" s="214">
        <v>81</v>
      </c>
      <c r="H5" s="214">
        <v>89</v>
      </c>
      <c r="I5" s="214">
        <v>131</v>
      </c>
      <c r="J5" s="214">
        <v>164</v>
      </c>
      <c r="K5" s="214">
        <v>114</v>
      </c>
      <c r="L5" s="214">
        <v>28</v>
      </c>
      <c r="M5" s="214">
        <v>92</v>
      </c>
      <c r="N5" s="693">
        <v>74</v>
      </c>
      <c r="O5" s="215">
        <f t="shared" si="1"/>
        <v>1155</v>
      </c>
      <c r="P5" s="208"/>
      <c r="Q5" s="208"/>
    </row>
    <row r="6" spans="1:17" ht="14.25">
      <c r="A6" s="105" t="s">
        <v>177</v>
      </c>
      <c r="B6" s="213" t="s">
        <v>53</v>
      </c>
      <c r="C6" s="189">
        <v>74</v>
      </c>
      <c r="D6" s="214">
        <v>96</v>
      </c>
      <c r="E6" s="214">
        <v>156</v>
      </c>
      <c r="F6" s="214">
        <v>113</v>
      </c>
      <c r="G6" s="214">
        <v>127</v>
      </c>
      <c r="H6" s="214">
        <v>52</v>
      </c>
      <c r="I6" s="214">
        <v>119</v>
      </c>
      <c r="J6" s="214">
        <v>200</v>
      </c>
      <c r="K6" s="214">
        <v>42</v>
      </c>
      <c r="L6" s="214">
        <v>69</v>
      </c>
      <c r="M6" s="214">
        <v>96</v>
      </c>
      <c r="N6" s="693">
        <v>65</v>
      </c>
      <c r="O6" s="215">
        <f t="shared" si="1"/>
        <v>1209</v>
      </c>
      <c r="P6" s="208"/>
      <c r="Q6" s="208"/>
    </row>
    <row r="7" spans="1:17" ht="14.25">
      <c r="A7" s="105"/>
      <c r="B7" s="213" t="s">
        <v>96</v>
      </c>
      <c r="C7" s="189">
        <v>0</v>
      </c>
      <c r="D7" s="214">
        <v>0</v>
      </c>
      <c r="E7" s="214">
        <v>1</v>
      </c>
      <c r="F7" s="214">
        <v>0</v>
      </c>
      <c r="G7" s="214">
        <v>0</v>
      </c>
      <c r="H7" s="214">
        <v>0</v>
      </c>
      <c r="I7" s="214">
        <v>0</v>
      </c>
      <c r="J7" s="214">
        <v>0</v>
      </c>
      <c r="K7" s="214">
        <v>0</v>
      </c>
      <c r="L7" s="214">
        <v>0</v>
      </c>
      <c r="M7" s="214">
        <v>0</v>
      </c>
      <c r="N7" s="693">
        <v>0</v>
      </c>
      <c r="O7" s="215">
        <f t="shared" si="1"/>
        <v>1</v>
      </c>
      <c r="P7" s="208"/>
      <c r="Q7" s="208"/>
    </row>
    <row r="8" spans="1:17" ht="15" thickBot="1">
      <c r="A8" s="105"/>
      <c r="B8" s="216" t="s">
        <v>54</v>
      </c>
      <c r="C8" s="193">
        <v>3</v>
      </c>
      <c r="D8" s="217">
        <v>17</v>
      </c>
      <c r="E8" s="217">
        <v>24</v>
      </c>
      <c r="F8" s="217">
        <v>22</v>
      </c>
      <c r="G8" s="217">
        <v>36</v>
      </c>
      <c r="H8" s="217">
        <v>12</v>
      </c>
      <c r="I8" s="217">
        <v>4</v>
      </c>
      <c r="J8" s="217">
        <v>9</v>
      </c>
      <c r="K8" s="217">
        <v>16</v>
      </c>
      <c r="L8" s="217">
        <v>6</v>
      </c>
      <c r="M8" s="217">
        <v>34</v>
      </c>
      <c r="N8" s="691">
        <v>56</v>
      </c>
      <c r="O8" s="218">
        <f t="shared" si="1"/>
        <v>239</v>
      </c>
      <c r="P8" s="208"/>
      <c r="Q8" s="208"/>
    </row>
    <row r="9" spans="1:17" ht="14.25" customHeight="1" thickTop="1">
      <c r="A9" s="701" t="s">
        <v>66</v>
      </c>
      <c r="B9" s="219" t="s">
        <v>51</v>
      </c>
      <c r="C9" s="175">
        <f aca="true" t="shared" si="2" ref="C9:N9">IF(C10="","",SUM(C10:C13))</f>
        <v>43</v>
      </c>
      <c r="D9" s="210">
        <f t="shared" si="2"/>
        <v>41</v>
      </c>
      <c r="E9" s="210">
        <f t="shared" si="2"/>
        <v>31</v>
      </c>
      <c r="F9" s="210">
        <f t="shared" si="2"/>
        <v>38</v>
      </c>
      <c r="G9" s="210">
        <f t="shared" si="2"/>
        <v>36</v>
      </c>
      <c r="H9" s="210">
        <f t="shared" si="2"/>
        <v>35</v>
      </c>
      <c r="I9" s="210">
        <f t="shared" si="2"/>
        <v>50</v>
      </c>
      <c r="J9" s="210">
        <f t="shared" si="2"/>
        <v>40</v>
      </c>
      <c r="K9" s="210">
        <f t="shared" si="2"/>
        <v>26</v>
      </c>
      <c r="L9" s="210">
        <f t="shared" si="2"/>
        <v>22</v>
      </c>
      <c r="M9" s="210">
        <f t="shared" si="2"/>
        <v>31</v>
      </c>
      <c r="N9" s="210">
        <f t="shared" si="2"/>
        <v>50</v>
      </c>
      <c r="O9" s="220">
        <f t="shared" si="1"/>
        <v>443</v>
      </c>
      <c r="P9" s="208"/>
      <c r="Q9" s="208"/>
    </row>
    <row r="10" spans="1:17" ht="13.5" customHeight="1">
      <c r="A10" s="702"/>
      <c r="B10" s="213" t="s">
        <v>52</v>
      </c>
      <c r="C10" s="189">
        <v>38</v>
      </c>
      <c r="D10" s="214">
        <v>34</v>
      </c>
      <c r="E10" s="214">
        <v>21</v>
      </c>
      <c r="F10" s="214">
        <v>28</v>
      </c>
      <c r="G10" s="214">
        <v>14</v>
      </c>
      <c r="H10" s="214">
        <v>20</v>
      </c>
      <c r="I10" s="214">
        <v>36</v>
      </c>
      <c r="J10" s="214">
        <v>23</v>
      </c>
      <c r="K10" s="214">
        <v>26</v>
      </c>
      <c r="L10" s="214">
        <v>11</v>
      </c>
      <c r="M10" s="692">
        <v>23</v>
      </c>
      <c r="N10" s="214">
        <v>22</v>
      </c>
      <c r="O10" s="215">
        <f t="shared" si="1"/>
        <v>296</v>
      </c>
      <c r="P10" s="208"/>
      <c r="Q10" s="208"/>
    </row>
    <row r="11" spans="1:17" ht="13.5" customHeight="1">
      <c r="A11" s="702"/>
      <c r="B11" s="213" t="s">
        <v>53</v>
      </c>
      <c r="C11" s="189">
        <v>0</v>
      </c>
      <c r="D11" s="214">
        <v>7</v>
      </c>
      <c r="E11" s="214">
        <v>10</v>
      </c>
      <c r="F11" s="214">
        <v>0</v>
      </c>
      <c r="G11" s="214">
        <v>21</v>
      </c>
      <c r="H11" s="214">
        <v>15</v>
      </c>
      <c r="I11" s="214">
        <v>13</v>
      </c>
      <c r="J11" s="214">
        <v>17</v>
      </c>
      <c r="K11" s="214">
        <v>0</v>
      </c>
      <c r="L11" s="214">
        <v>10</v>
      </c>
      <c r="M11" s="692">
        <v>6</v>
      </c>
      <c r="N11" s="214">
        <v>14</v>
      </c>
      <c r="O11" s="215">
        <f t="shared" si="1"/>
        <v>113</v>
      </c>
      <c r="P11" s="208"/>
      <c r="Q11" s="208"/>
    </row>
    <row r="12" spans="1:17" ht="13.5" customHeight="1">
      <c r="A12" s="702"/>
      <c r="B12" s="213" t="s">
        <v>96</v>
      </c>
      <c r="C12" s="189">
        <v>0</v>
      </c>
      <c r="D12" s="214">
        <v>0</v>
      </c>
      <c r="E12" s="214">
        <v>0</v>
      </c>
      <c r="F12" s="214">
        <v>10</v>
      </c>
      <c r="G12" s="214">
        <v>0</v>
      </c>
      <c r="H12" s="214">
        <v>0</v>
      </c>
      <c r="I12" s="214">
        <v>0</v>
      </c>
      <c r="J12" s="214">
        <v>0</v>
      </c>
      <c r="K12" s="214">
        <v>0</v>
      </c>
      <c r="L12" s="214">
        <v>0</v>
      </c>
      <c r="M12" s="692">
        <v>0</v>
      </c>
      <c r="N12" s="214">
        <v>14</v>
      </c>
      <c r="O12" s="215">
        <f t="shared" si="1"/>
        <v>24</v>
      </c>
      <c r="P12" s="208"/>
      <c r="Q12" s="208"/>
    </row>
    <row r="13" spans="1:17" ht="14.25" customHeight="1" thickBot="1">
      <c r="A13" s="703"/>
      <c r="B13" s="221" t="s">
        <v>54</v>
      </c>
      <c r="C13" s="193">
        <v>5</v>
      </c>
      <c r="D13" s="217">
        <v>0</v>
      </c>
      <c r="E13" s="217">
        <v>0</v>
      </c>
      <c r="F13" s="217">
        <v>0</v>
      </c>
      <c r="G13" s="217">
        <v>1</v>
      </c>
      <c r="H13" s="217">
        <v>0</v>
      </c>
      <c r="I13" s="217">
        <v>1</v>
      </c>
      <c r="J13" s="217">
        <v>0</v>
      </c>
      <c r="K13" s="217">
        <v>0</v>
      </c>
      <c r="L13" s="217">
        <v>1</v>
      </c>
      <c r="M13" s="691">
        <v>2</v>
      </c>
      <c r="N13" s="217">
        <v>0</v>
      </c>
      <c r="O13" s="218">
        <f t="shared" si="1"/>
        <v>10</v>
      </c>
      <c r="P13" s="208"/>
      <c r="Q13" s="208"/>
    </row>
    <row r="14" spans="1:17" ht="14.25" thickTop="1">
      <c r="A14" s="705" t="s">
        <v>135</v>
      </c>
      <c r="B14" s="219" t="s">
        <v>51</v>
      </c>
      <c r="C14" s="175">
        <f aca="true" t="shared" si="3" ref="C14:N14">IF(C15="","",SUM(C15:C18))</f>
        <v>13</v>
      </c>
      <c r="D14" s="210">
        <f t="shared" si="3"/>
        <v>19</v>
      </c>
      <c r="E14" s="210">
        <f t="shared" si="3"/>
        <v>14</v>
      </c>
      <c r="F14" s="210">
        <f t="shared" si="3"/>
        <v>12</v>
      </c>
      <c r="G14" s="210">
        <f t="shared" si="3"/>
        <v>35</v>
      </c>
      <c r="H14" s="210">
        <f t="shared" si="3"/>
        <v>23</v>
      </c>
      <c r="I14" s="210">
        <f t="shared" si="3"/>
        <v>59</v>
      </c>
      <c r="J14" s="210">
        <f t="shared" si="3"/>
        <v>31</v>
      </c>
      <c r="K14" s="210">
        <f t="shared" si="3"/>
        <v>23</v>
      </c>
      <c r="L14" s="210">
        <f t="shared" si="3"/>
        <v>24</v>
      </c>
      <c r="M14" s="210">
        <f t="shared" si="3"/>
        <v>28</v>
      </c>
      <c r="N14" s="210">
        <f t="shared" si="3"/>
        <v>22</v>
      </c>
      <c r="O14" s="220">
        <f t="shared" si="1"/>
        <v>303</v>
      </c>
      <c r="P14" s="208"/>
      <c r="Q14" s="208"/>
    </row>
    <row r="15" spans="1:17" ht="13.5">
      <c r="A15" s="704"/>
      <c r="B15" s="213" t="s">
        <v>52</v>
      </c>
      <c r="C15" s="189">
        <v>9</v>
      </c>
      <c r="D15" s="214">
        <v>12</v>
      </c>
      <c r="E15" s="214">
        <v>14</v>
      </c>
      <c r="F15" s="214">
        <v>6</v>
      </c>
      <c r="G15" s="214">
        <v>11</v>
      </c>
      <c r="H15" s="214">
        <v>17</v>
      </c>
      <c r="I15" s="214">
        <v>12</v>
      </c>
      <c r="J15" s="214">
        <v>17</v>
      </c>
      <c r="K15" s="214">
        <v>15</v>
      </c>
      <c r="L15" s="214">
        <v>12</v>
      </c>
      <c r="M15" s="692">
        <v>10</v>
      </c>
      <c r="N15" s="214">
        <v>9</v>
      </c>
      <c r="O15" s="215">
        <f t="shared" si="1"/>
        <v>144</v>
      </c>
      <c r="P15" s="208"/>
      <c r="Q15" s="208"/>
    </row>
    <row r="16" spans="1:17" ht="13.5">
      <c r="A16" s="706" t="s">
        <v>178</v>
      </c>
      <c r="B16" s="213" t="s">
        <v>53</v>
      </c>
      <c r="C16" s="189">
        <v>4</v>
      </c>
      <c r="D16" s="214">
        <v>6</v>
      </c>
      <c r="E16" s="214">
        <v>0</v>
      </c>
      <c r="F16" s="214">
        <v>6</v>
      </c>
      <c r="G16" s="214">
        <v>9</v>
      </c>
      <c r="H16" s="214">
        <v>4</v>
      </c>
      <c r="I16" s="214">
        <v>46</v>
      </c>
      <c r="J16" s="214">
        <v>14</v>
      </c>
      <c r="K16" s="214">
        <v>8</v>
      </c>
      <c r="L16" s="214">
        <v>12</v>
      </c>
      <c r="M16" s="692">
        <v>18</v>
      </c>
      <c r="N16" s="214">
        <v>13</v>
      </c>
      <c r="O16" s="215">
        <f t="shared" si="1"/>
        <v>140</v>
      </c>
      <c r="P16" s="208"/>
      <c r="Q16" s="208"/>
    </row>
    <row r="17" spans="1:17" ht="13.5">
      <c r="A17" s="706"/>
      <c r="B17" s="213" t="s">
        <v>96</v>
      </c>
      <c r="C17" s="189">
        <v>0</v>
      </c>
      <c r="D17" s="214">
        <v>0</v>
      </c>
      <c r="E17" s="214">
        <v>0</v>
      </c>
      <c r="F17" s="214">
        <v>0</v>
      </c>
      <c r="G17" s="214">
        <v>0</v>
      </c>
      <c r="H17" s="214">
        <v>0</v>
      </c>
      <c r="I17" s="214">
        <v>0</v>
      </c>
      <c r="J17" s="214">
        <v>0</v>
      </c>
      <c r="K17" s="214">
        <v>0</v>
      </c>
      <c r="L17" s="214">
        <v>0</v>
      </c>
      <c r="M17" s="692">
        <v>0</v>
      </c>
      <c r="N17" s="214">
        <v>0</v>
      </c>
      <c r="O17" s="215">
        <f t="shared" si="1"/>
        <v>0</v>
      </c>
      <c r="P17" s="208"/>
      <c r="Q17" s="208"/>
    </row>
    <row r="18" spans="1:17" ht="14.25" thickBot="1">
      <c r="A18" s="707"/>
      <c r="B18" s="221" t="s">
        <v>54</v>
      </c>
      <c r="C18" s="193">
        <v>0</v>
      </c>
      <c r="D18" s="217">
        <v>1</v>
      </c>
      <c r="E18" s="217">
        <v>0</v>
      </c>
      <c r="F18" s="217">
        <v>0</v>
      </c>
      <c r="G18" s="217">
        <v>15</v>
      </c>
      <c r="H18" s="217">
        <v>2</v>
      </c>
      <c r="I18" s="217">
        <v>1</v>
      </c>
      <c r="J18" s="217">
        <v>0</v>
      </c>
      <c r="K18" s="217">
        <v>0</v>
      </c>
      <c r="L18" s="217">
        <v>0</v>
      </c>
      <c r="M18" s="691">
        <v>0</v>
      </c>
      <c r="N18" s="217">
        <v>0</v>
      </c>
      <c r="O18" s="218">
        <f t="shared" si="1"/>
        <v>19</v>
      </c>
      <c r="P18" s="208"/>
      <c r="Q18" s="208"/>
    </row>
    <row r="19" spans="1:17" ht="14.25" thickTop="1">
      <c r="A19" s="704" t="s">
        <v>67</v>
      </c>
      <c r="B19" s="209" t="s">
        <v>51</v>
      </c>
      <c r="C19" s="179">
        <f aca="true" t="shared" si="4" ref="C19:N19">IF(C20="","",SUM(C20:C23))</f>
        <v>27</v>
      </c>
      <c r="D19" s="210">
        <f t="shared" si="4"/>
        <v>8</v>
      </c>
      <c r="E19" s="210">
        <f t="shared" si="4"/>
        <v>5</v>
      </c>
      <c r="F19" s="210">
        <f t="shared" si="4"/>
        <v>15</v>
      </c>
      <c r="G19" s="210">
        <f t="shared" si="4"/>
        <v>9</v>
      </c>
      <c r="H19" s="210">
        <f t="shared" si="4"/>
        <v>13</v>
      </c>
      <c r="I19" s="210">
        <f t="shared" si="4"/>
        <v>20</v>
      </c>
      <c r="J19" s="210">
        <f t="shared" si="4"/>
        <v>13</v>
      </c>
      <c r="K19" s="210">
        <f t="shared" si="4"/>
        <v>11</v>
      </c>
      <c r="L19" s="210">
        <f t="shared" si="4"/>
        <v>7</v>
      </c>
      <c r="M19" s="210">
        <f t="shared" si="4"/>
        <v>9</v>
      </c>
      <c r="N19" s="210">
        <f t="shared" si="4"/>
        <v>6</v>
      </c>
      <c r="O19" s="220">
        <f t="shared" si="1"/>
        <v>143</v>
      </c>
      <c r="P19" s="208"/>
      <c r="Q19" s="208"/>
    </row>
    <row r="20" spans="1:17" ht="13.5">
      <c r="A20" s="704"/>
      <c r="B20" s="213" t="s">
        <v>52</v>
      </c>
      <c r="C20" s="189">
        <v>14</v>
      </c>
      <c r="D20" s="214">
        <v>8</v>
      </c>
      <c r="E20" s="214">
        <v>5</v>
      </c>
      <c r="F20" s="214">
        <v>15</v>
      </c>
      <c r="G20" s="214">
        <v>9</v>
      </c>
      <c r="H20" s="214">
        <v>13</v>
      </c>
      <c r="I20" s="214">
        <v>12</v>
      </c>
      <c r="J20" s="214">
        <v>13</v>
      </c>
      <c r="K20" s="214">
        <v>11</v>
      </c>
      <c r="L20" s="214">
        <v>7</v>
      </c>
      <c r="M20" s="692">
        <v>9</v>
      </c>
      <c r="N20" s="214">
        <v>5</v>
      </c>
      <c r="O20" s="215">
        <f t="shared" si="1"/>
        <v>121</v>
      </c>
      <c r="P20" s="208"/>
      <c r="Q20" s="208"/>
    </row>
    <row r="21" spans="1:17" ht="13.5">
      <c r="A21" s="704"/>
      <c r="B21" s="213" t="s">
        <v>53</v>
      </c>
      <c r="C21" s="189">
        <v>0</v>
      </c>
      <c r="D21" s="214">
        <v>0</v>
      </c>
      <c r="E21" s="214">
        <v>0</v>
      </c>
      <c r="F21" s="214">
        <v>0</v>
      </c>
      <c r="G21" s="214">
        <v>0</v>
      </c>
      <c r="H21" s="214">
        <v>0</v>
      </c>
      <c r="I21" s="214">
        <v>8</v>
      </c>
      <c r="J21" s="214">
        <v>0</v>
      </c>
      <c r="K21" s="214">
        <v>0</v>
      </c>
      <c r="L21" s="214">
        <v>0</v>
      </c>
      <c r="M21" s="692">
        <v>0</v>
      </c>
      <c r="N21" s="214">
        <v>0</v>
      </c>
      <c r="O21" s="215">
        <f t="shared" si="1"/>
        <v>8</v>
      </c>
      <c r="P21" s="208"/>
      <c r="Q21" s="208"/>
    </row>
    <row r="22" spans="1:17" ht="14.25">
      <c r="A22" s="105"/>
      <c r="B22" s="213" t="s">
        <v>96</v>
      </c>
      <c r="C22" s="189">
        <v>0</v>
      </c>
      <c r="D22" s="214">
        <v>0</v>
      </c>
      <c r="E22" s="214">
        <v>0</v>
      </c>
      <c r="F22" s="214">
        <v>0</v>
      </c>
      <c r="G22" s="214">
        <v>0</v>
      </c>
      <c r="H22" s="214">
        <v>0</v>
      </c>
      <c r="I22" s="214">
        <v>0</v>
      </c>
      <c r="J22" s="214">
        <v>0</v>
      </c>
      <c r="K22" s="214">
        <v>0</v>
      </c>
      <c r="L22" s="214">
        <v>0</v>
      </c>
      <c r="M22" s="692">
        <v>0</v>
      </c>
      <c r="N22" s="214">
        <v>0</v>
      </c>
      <c r="O22" s="215">
        <f t="shared" si="1"/>
        <v>0</v>
      </c>
      <c r="P22" s="208"/>
      <c r="Q22" s="208"/>
    </row>
    <row r="23" spans="1:17" ht="15" thickBot="1">
      <c r="A23" s="107"/>
      <c r="B23" s="221" t="s">
        <v>54</v>
      </c>
      <c r="C23" s="193">
        <v>13</v>
      </c>
      <c r="D23" s="217">
        <v>0</v>
      </c>
      <c r="E23" s="217">
        <v>0</v>
      </c>
      <c r="F23" s="217">
        <v>0</v>
      </c>
      <c r="G23" s="217">
        <v>0</v>
      </c>
      <c r="H23" s="217">
        <v>0</v>
      </c>
      <c r="I23" s="217">
        <v>0</v>
      </c>
      <c r="J23" s="217">
        <v>0</v>
      </c>
      <c r="K23" s="217">
        <v>0</v>
      </c>
      <c r="L23" s="217">
        <v>0</v>
      </c>
      <c r="M23" s="691">
        <v>0</v>
      </c>
      <c r="N23" s="217">
        <v>1</v>
      </c>
      <c r="O23" s="218">
        <f t="shared" si="1"/>
        <v>14</v>
      </c>
      <c r="P23" s="208"/>
      <c r="Q23" s="208"/>
    </row>
    <row r="24" spans="1:17" ht="14.25" thickTop="1">
      <c r="A24" s="705" t="s">
        <v>68</v>
      </c>
      <c r="B24" s="209" t="s">
        <v>51</v>
      </c>
      <c r="C24" s="175">
        <f aca="true" t="shared" si="5" ref="C24:N24">IF(C25="","",SUM(C25:C28))</f>
        <v>13</v>
      </c>
      <c r="D24" s="210">
        <f t="shared" si="5"/>
        <v>8</v>
      </c>
      <c r="E24" s="210">
        <f t="shared" si="5"/>
        <v>39</v>
      </c>
      <c r="F24" s="210">
        <f t="shared" si="5"/>
        <v>6</v>
      </c>
      <c r="G24" s="210">
        <f t="shared" si="5"/>
        <v>8</v>
      </c>
      <c r="H24" s="210">
        <f t="shared" si="5"/>
        <v>6</v>
      </c>
      <c r="I24" s="210">
        <f t="shared" si="5"/>
        <v>7</v>
      </c>
      <c r="J24" s="210">
        <f t="shared" si="5"/>
        <v>8</v>
      </c>
      <c r="K24" s="210">
        <f t="shared" si="5"/>
        <v>5</v>
      </c>
      <c r="L24" s="210">
        <f t="shared" si="5"/>
        <v>4</v>
      </c>
      <c r="M24" s="210">
        <f t="shared" si="5"/>
        <v>3</v>
      </c>
      <c r="N24" s="210">
        <f t="shared" si="5"/>
        <v>17</v>
      </c>
      <c r="O24" s="220">
        <f t="shared" si="1"/>
        <v>124</v>
      </c>
      <c r="P24" s="208"/>
      <c r="Q24" s="208"/>
    </row>
    <row r="25" spans="1:17" ht="13.5">
      <c r="A25" s="704"/>
      <c r="B25" s="213" t="s">
        <v>52</v>
      </c>
      <c r="C25" s="189">
        <v>7</v>
      </c>
      <c r="D25" s="214">
        <v>8</v>
      </c>
      <c r="E25" s="214">
        <v>3</v>
      </c>
      <c r="F25" s="214">
        <v>6</v>
      </c>
      <c r="G25" s="214">
        <v>8</v>
      </c>
      <c r="H25" s="214">
        <v>6</v>
      </c>
      <c r="I25" s="214">
        <v>7</v>
      </c>
      <c r="J25" s="214">
        <v>8</v>
      </c>
      <c r="K25" s="214">
        <v>5</v>
      </c>
      <c r="L25" s="214">
        <v>4</v>
      </c>
      <c r="M25" s="692">
        <v>3</v>
      </c>
      <c r="N25" s="214">
        <v>3</v>
      </c>
      <c r="O25" s="215">
        <f t="shared" si="1"/>
        <v>68</v>
      </c>
      <c r="P25" s="208"/>
      <c r="Q25" s="208"/>
    </row>
    <row r="26" spans="1:17" ht="13.5">
      <c r="A26" s="704"/>
      <c r="B26" s="213" t="s">
        <v>53</v>
      </c>
      <c r="C26" s="189">
        <v>6</v>
      </c>
      <c r="D26" s="214">
        <v>0</v>
      </c>
      <c r="E26" s="214">
        <v>36</v>
      </c>
      <c r="F26" s="214">
        <v>0</v>
      </c>
      <c r="G26" s="214">
        <v>0</v>
      </c>
      <c r="H26" s="214">
        <v>0</v>
      </c>
      <c r="I26" s="214">
        <v>0</v>
      </c>
      <c r="J26" s="214">
        <v>0</v>
      </c>
      <c r="K26" s="214">
        <v>0</v>
      </c>
      <c r="L26" s="214">
        <v>0</v>
      </c>
      <c r="M26" s="692">
        <v>0</v>
      </c>
      <c r="N26" s="214">
        <v>14</v>
      </c>
      <c r="O26" s="215">
        <f t="shared" si="1"/>
        <v>56</v>
      </c>
      <c r="P26" s="208"/>
      <c r="Q26" s="208"/>
    </row>
    <row r="27" spans="1:17" ht="14.25">
      <c r="A27" s="105"/>
      <c r="B27" s="213" t="s">
        <v>96</v>
      </c>
      <c r="C27" s="189">
        <v>0</v>
      </c>
      <c r="D27" s="214">
        <v>0</v>
      </c>
      <c r="E27" s="214">
        <v>0</v>
      </c>
      <c r="F27" s="214">
        <v>0</v>
      </c>
      <c r="G27" s="214">
        <v>0</v>
      </c>
      <c r="H27" s="214">
        <v>0</v>
      </c>
      <c r="I27" s="214">
        <v>0</v>
      </c>
      <c r="J27" s="214">
        <v>0</v>
      </c>
      <c r="K27" s="214">
        <v>0</v>
      </c>
      <c r="L27" s="214">
        <v>0</v>
      </c>
      <c r="M27" s="692">
        <v>0</v>
      </c>
      <c r="N27" s="214">
        <v>0</v>
      </c>
      <c r="O27" s="215">
        <f t="shared" si="1"/>
        <v>0</v>
      </c>
      <c r="P27" s="208"/>
      <c r="Q27" s="208"/>
    </row>
    <row r="28" spans="1:17" ht="15" thickBot="1">
      <c r="A28" s="105"/>
      <c r="B28" s="216" t="s">
        <v>54</v>
      </c>
      <c r="C28" s="193">
        <v>0</v>
      </c>
      <c r="D28" s="217">
        <v>0</v>
      </c>
      <c r="E28" s="217">
        <v>0</v>
      </c>
      <c r="F28" s="217">
        <v>0</v>
      </c>
      <c r="G28" s="217">
        <v>0</v>
      </c>
      <c r="H28" s="217">
        <v>0</v>
      </c>
      <c r="I28" s="217">
        <v>0</v>
      </c>
      <c r="J28" s="217">
        <v>0</v>
      </c>
      <c r="K28" s="217">
        <v>0</v>
      </c>
      <c r="L28" s="217">
        <v>0</v>
      </c>
      <c r="M28" s="691">
        <v>0</v>
      </c>
      <c r="N28" s="217">
        <v>0</v>
      </c>
      <c r="O28" s="222">
        <f t="shared" si="1"/>
        <v>0</v>
      </c>
      <c r="P28" s="208"/>
      <c r="Q28" s="208"/>
    </row>
    <row r="29" spans="1:17" ht="15" thickTop="1">
      <c r="A29" s="106"/>
      <c r="B29" s="219" t="s">
        <v>51</v>
      </c>
      <c r="C29" s="179">
        <f aca="true" t="shared" si="6" ref="C29:N29">IF(C30="","",SUM(C30:C33))</f>
        <v>7</v>
      </c>
      <c r="D29" s="210">
        <f t="shared" si="6"/>
        <v>6</v>
      </c>
      <c r="E29" s="210">
        <f t="shared" si="6"/>
        <v>5</v>
      </c>
      <c r="F29" s="210">
        <f t="shared" si="6"/>
        <v>7</v>
      </c>
      <c r="G29" s="210">
        <f t="shared" si="6"/>
        <v>5</v>
      </c>
      <c r="H29" s="210">
        <f t="shared" si="6"/>
        <v>13</v>
      </c>
      <c r="I29" s="210">
        <f t="shared" si="6"/>
        <v>9</v>
      </c>
      <c r="J29" s="210">
        <f t="shared" si="6"/>
        <v>4</v>
      </c>
      <c r="K29" s="210">
        <f t="shared" si="6"/>
        <v>2</v>
      </c>
      <c r="L29" s="210">
        <f t="shared" si="6"/>
        <v>5</v>
      </c>
      <c r="M29" s="210">
        <f t="shared" si="6"/>
        <v>2</v>
      </c>
      <c r="N29" s="210">
        <f t="shared" si="6"/>
        <v>4</v>
      </c>
      <c r="O29" s="223">
        <f t="shared" si="1"/>
        <v>69</v>
      </c>
      <c r="P29" s="208"/>
      <c r="Q29" s="208"/>
    </row>
    <row r="30" spans="1:17" ht="14.25">
      <c r="A30" s="105"/>
      <c r="B30" s="213" t="s">
        <v>52</v>
      </c>
      <c r="C30" s="189">
        <v>7</v>
      </c>
      <c r="D30" s="214">
        <v>6</v>
      </c>
      <c r="E30" s="214">
        <v>5</v>
      </c>
      <c r="F30" s="214">
        <v>7</v>
      </c>
      <c r="G30" s="214">
        <v>5</v>
      </c>
      <c r="H30" s="214">
        <v>13</v>
      </c>
      <c r="I30" s="214">
        <v>9</v>
      </c>
      <c r="J30" s="214">
        <v>4</v>
      </c>
      <c r="K30" s="214">
        <v>2</v>
      </c>
      <c r="L30" s="214">
        <v>4</v>
      </c>
      <c r="M30" s="692">
        <v>2</v>
      </c>
      <c r="N30" s="214">
        <v>4</v>
      </c>
      <c r="O30" s="215">
        <f t="shared" si="1"/>
        <v>68</v>
      </c>
      <c r="P30" s="208"/>
      <c r="Q30" s="208"/>
    </row>
    <row r="31" spans="1:17" ht="14.25">
      <c r="A31" s="105" t="s">
        <v>136</v>
      </c>
      <c r="B31" s="213" t="s">
        <v>53</v>
      </c>
      <c r="C31" s="189">
        <v>0</v>
      </c>
      <c r="D31" s="214">
        <v>0</v>
      </c>
      <c r="E31" s="214">
        <v>0</v>
      </c>
      <c r="F31" s="214">
        <v>0</v>
      </c>
      <c r="G31" s="214">
        <v>0</v>
      </c>
      <c r="H31" s="214">
        <v>0</v>
      </c>
      <c r="I31" s="214">
        <v>0</v>
      </c>
      <c r="J31" s="214">
        <v>0</v>
      </c>
      <c r="K31" s="214">
        <v>0</v>
      </c>
      <c r="L31" s="214">
        <v>0</v>
      </c>
      <c r="M31" s="692">
        <v>0</v>
      </c>
      <c r="N31" s="214">
        <v>0</v>
      </c>
      <c r="O31" s="215">
        <f t="shared" si="1"/>
        <v>0</v>
      </c>
      <c r="P31" s="208"/>
      <c r="Q31" s="208"/>
    </row>
    <row r="32" spans="1:17" ht="14.25">
      <c r="A32" s="105"/>
      <c r="B32" s="213" t="s">
        <v>96</v>
      </c>
      <c r="C32" s="189">
        <v>0</v>
      </c>
      <c r="D32" s="214">
        <v>0</v>
      </c>
      <c r="E32" s="214">
        <v>0</v>
      </c>
      <c r="F32" s="214">
        <v>0</v>
      </c>
      <c r="G32" s="214">
        <v>0</v>
      </c>
      <c r="H32" s="214">
        <v>0</v>
      </c>
      <c r="I32" s="214">
        <v>0</v>
      </c>
      <c r="J32" s="214">
        <v>0</v>
      </c>
      <c r="K32" s="214">
        <v>0</v>
      </c>
      <c r="L32" s="214">
        <v>1</v>
      </c>
      <c r="M32" s="692">
        <v>0</v>
      </c>
      <c r="N32" s="214">
        <v>0</v>
      </c>
      <c r="O32" s="215">
        <f t="shared" si="1"/>
        <v>1</v>
      </c>
      <c r="P32" s="208"/>
      <c r="Q32" s="208"/>
    </row>
    <row r="33" spans="1:17" ht="15" thickBot="1">
      <c r="A33" s="107"/>
      <c r="B33" s="221" t="s">
        <v>54</v>
      </c>
      <c r="C33" s="193">
        <v>0</v>
      </c>
      <c r="D33" s="217">
        <v>0</v>
      </c>
      <c r="E33" s="217">
        <v>0</v>
      </c>
      <c r="F33" s="217">
        <v>0</v>
      </c>
      <c r="G33" s="217">
        <v>0</v>
      </c>
      <c r="H33" s="217">
        <v>0</v>
      </c>
      <c r="I33" s="217">
        <v>0</v>
      </c>
      <c r="J33" s="217">
        <v>0</v>
      </c>
      <c r="K33" s="217">
        <v>0</v>
      </c>
      <c r="L33" s="217">
        <v>0</v>
      </c>
      <c r="M33" s="691">
        <v>0</v>
      </c>
      <c r="N33" s="217">
        <v>0</v>
      </c>
      <c r="O33" s="222">
        <f t="shared" si="1"/>
        <v>0</v>
      </c>
      <c r="P33" s="208"/>
      <c r="Q33" s="208"/>
    </row>
    <row r="34" spans="1:17" ht="14.25" thickTop="1">
      <c r="A34" s="704" t="s">
        <v>49</v>
      </c>
      <c r="B34" s="219" t="s">
        <v>51</v>
      </c>
      <c r="C34" s="175">
        <f>IF(C4="","",C29+C24+C19+C14+C9+C4)</f>
        <v>283</v>
      </c>
      <c r="D34" s="273">
        <f>IF(D4="","",D29+D24+D19+D14+D9+D4)</f>
        <v>318</v>
      </c>
      <c r="E34" s="273">
        <f>IF(E4="","",E29+E24+E19+E14+E9+E4)</f>
        <v>384</v>
      </c>
      <c r="F34" s="273">
        <f aca="true" t="shared" si="7" ref="F34:N34">IF(F4="","",F29+F24+F19+F14+F9+F4)</f>
        <v>260</v>
      </c>
      <c r="G34" s="273">
        <f t="shared" si="7"/>
        <v>337</v>
      </c>
      <c r="H34" s="273">
        <f t="shared" si="7"/>
        <v>243</v>
      </c>
      <c r="I34" s="273">
        <f t="shared" si="7"/>
        <v>399</v>
      </c>
      <c r="J34" s="273">
        <f t="shared" si="7"/>
        <v>469</v>
      </c>
      <c r="K34" s="273">
        <f t="shared" si="7"/>
        <v>239</v>
      </c>
      <c r="L34" s="273">
        <f t="shared" si="7"/>
        <v>165</v>
      </c>
      <c r="M34" s="273">
        <f t="shared" si="7"/>
        <v>295</v>
      </c>
      <c r="N34" s="273">
        <f t="shared" si="7"/>
        <v>294</v>
      </c>
      <c r="O34" s="223">
        <f t="shared" si="1"/>
        <v>3686</v>
      </c>
      <c r="P34" s="208"/>
      <c r="Q34" s="208"/>
    </row>
    <row r="35" spans="1:17" ht="13.5">
      <c r="A35" s="704"/>
      <c r="B35" s="213" t="s">
        <v>52</v>
      </c>
      <c r="C35" s="179">
        <f>IF(C5="","",C30+C25+C20+C15+C10+C5)</f>
        <v>178</v>
      </c>
      <c r="D35" s="290">
        <f aca="true" t="shared" si="8" ref="D35:N35">IF(D5="","",D30+D25+D20+D15+D10+D5)</f>
        <v>191</v>
      </c>
      <c r="E35" s="290">
        <f t="shared" si="8"/>
        <v>157</v>
      </c>
      <c r="F35" s="290">
        <f t="shared" si="8"/>
        <v>109</v>
      </c>
      <c r="G35" s="290">
        <f t="shared" si="8"/>
        <v>128</v>
      </c>
      <c r="H35" s="290">
        <f t="shared" si="8"/>
        <v>158</v>
      </c>
      <c r="I35" s="290">
        <f t="shared" si="8"/>
        <v>207</v>
      </c>
      <c r="J35" s="290">
        <f t="shared" si="8"/>
        <v>229</v>
      </c>
      <c r="K35" s="290">
        <f t="shared" si="8"/>
        <v>173</v>
      </c>
      <c r="L35" s="290">
        <f t="shared" si="8"/>
        <v>66</v>
      </c>
      <c r="M35" s="290">
        <f t="shared" si="8"/>
        <v>139</v>
      </c>
      <c r="N35" s="290">
        <f t="shared" si="8"/>
        <v>117</v>
      </c>
      <c r="O35" s="215">
        <f t="shared" si="1"/>
        <v>1852</v>
      </c>
      <c r="P35" s="208"/>
      <c r="Q35" s="208"/>
    </row>
    <row r="36" spans="1:17" ht="13.5">
      <c r="A36" s="704"/>
      <c r="B36" s="213" t="s">
        <v>53</v>
      </c>
      <c r="C36" s="179">
        <f>IF(C6="","",C31+C26+C21+C16+C11+C6)</f>
        <v>84</v>
      </c>
      <c r="D36" s="290">
        <f aca="true" t="shared" si="9" ref="D36:N36">IF(D6="","",D31+D26+D21+D16+D11+D6)</f>
        <v>109</v>
      </c>
      <c r="E36" s="290">
        <f t="shared" si="9"/>
        <v>202</v>
      </c>
      <c r="F36" s="290">
        <f t="shared" si="9"/>
        <v>119</v>
      </c>
      <c r="G36" s="290">
        <f t="shared" si="9"/>
        <v>157</v>
      </c>
      <c r="H36" s="290">
        <f t="shared" si="9"/>
        <v>71</v>
      </c>
      <c r="I36" s="290">
        <f t="shared" si="9"/>
        <v>186</v>
      </c>
      <c r="J36" s="290">
        <f t="shared" si="9"/>
        <v>231</v>
      </c>
      <c r="K36" s="290">
        <f t="shared" si="9"/>
        <v>50</v>
      </c>
      <c r="L36" s="290">
        <f t="shared" si="9"/>
        <v>91</v>
      </c>
      <c r="M36" s="290">
        <f t="shared" si="9"/>
        <v>120</v>
      </c>
      <c r="N36" s="290">
        <f t="shared" si="9"/>
        <v>106</v>
      </c>
      <c r="O36" s="215">
        <f t="shared" si="1"/>
        <v>1526</v>
      </c>
      <c r="P36" s="208"/>
      <c r="Q36" s="208"/>
    </row>
    <row r="37" spans="1:17" ht="14.25">
      <c r="A37" s="105"/>
      <c r="B37" s="213" t="s">
        <v>96</v>
      </c>
      <c r="C37" s="179">
        <f>IF(C7="","",C32+C27+C22+C17+C12+C7)</f>
        <v>0</v>
      </c>
      <c r="D37" s="290">
        <f aca="true" t="shared" si="10" ref="D37:N37">IF(D7="","",D32+D27+D22+D17+D12+D7)</f>
        <v>0</v>
      </c>
      <c r="E37" s="290">
        <f t="shared" si="10"/>
        <v>1</v>
      </c>
      <c r="F37" s="290">
        <f t="shared" si="10"/>
        <v>10</v>
      </c>
      <c r="G37" s="290">
        <f t="shared" si="10"/>
        <v>0</v>
      </c>
      <c r="H37" s="290">
        <f t="shared" si="10"/>
        <v>0</v>
      </c>
      <c r="I37" s="290">
        <f t="shared" si="10"/>
        <v>0</v>
      </c>
      <c r="J37" s="290">
        <f t="shared" si="10"/>
        <v>0</v>
      </c>
      <c r="K37" s="290">
        <f t="shared" si="10"/>
        <v>0</v>
      </c>
      <c r="L37" s="290">
        <f t="shared" si="10"/>
        <v>1</v>
      </c>
      <c r="M37" s="290">
        <f t="shared" si="10"/>
        <v>0</v>
      </c>
      <c r="N37" s="290">
        <f t="shared" si="10"/>
        <v>14</v>
      </c>
      <c r="O37" s="215">
        <f t="shared" si="1"/>
        <v>26</v>
      </c>
      <c r="P37" s="208"/>
      <c r="Q37" s="208"/>
    </row>
    <row r="38" spans="1:17" ht="15" thickBot="1">
      <c r="A38" s="108"/>
      <c r="B38" s="225" t="s">
        <v>54</v>
      </c>
      <c r="C38" s="226">
        <f>IF(C8="","",C33+C28+C23+C18+C13+C8)</f>
        <v>21</v>
      </c>
      <c r="D38" s="677">
        <f aca="true" t="shared" si="11" ref="D38:N38">IF(D8="","",D33+D28+D23+D18+D13+D8)</f>
        <v>18</v>
      </c>
      <c r="E38" s="677">
        <f t="shared" si="11"/>
        <v>24</v>
      </c>
      <c r="F38" s="677">
        <f t="shared" si="11"/>
        <v>22</v>
      </c>
      <c r="G38" s="677">
        <f t="shared" si="11"/>
        <v>52</v>
      </c>
      <c r="H38" s="677">
        <f t="shared" si="11"/>
        <v>14</v>
      </c>
      <c r="I38" s="677">
        <f t="shared" si="11"/>
        <v>6</v>
      </c>
      <c r="J38" s="677">
        <f t="shared" si="11"/>
        <v>9</v>
      </c>
      <c r="K38" s="677">
        <f t="shared" si="11"/>
        <v>16</v>
      </c>
      <c r="L38" s="677">
        <f t="shared" si="11"/>
        <v>7</v>
      </c>
      <c r="M38" s="677">
        <f t="shared" si="11"/>
        <v>36</v>
      </c>
      <c r="N38" s="677">
        <f t="shared" si="11"/>
        <v>57</v>
      </c>
      <c r="O38" s="228">
        <f t="shared" si="1"/>
        <v>282</v>
      </c>
      <c r="P38" s="208"/>
      <c r="Q38" s="208"/>
    </row>
    <row r="39" spans="1:17" ht="13.5">
      <c r="A39" s="208"/>
      <c r="B39" s="208"/>
      <c r="C39" s="207"/>
      <c r="D39" s="207"/>
      <c r="E39" s="207"/>
      <c r="F39" s="207"/>
      <c r="G39" s="207"/>
      <c r="H39" s="207"/>
      <c r="I39" s="207"/>
      <c r="J39" s="207"/>
      <c r="K39" s="207"/>
      <c r="L39" s="207"/>
      <c r="M39" s="207"/>
      <c r="N39" s="207"/>
      <c r="O39" s="207"/>
      <c r="P39" s="208"/>
      <c r="Q39" s="208"/>
    </row>
    <row r="40" spans="1:17" ht="13.5">
      <c r="A40" s="208"/>
      <c r="B40" s="208"/>
      <c r="C40" s="207"/>
      <c r="D40" s="207"/>
      <c r="E40" s="207"/>
      <c r="F40" s="207"/>
      <c r="G40" s="207"/>
      <c r="H40" s="207"/>
      <c r="I40" s="207"/>
      <c r="J40" s="207"/>
      <c r="K40" s="207"/>
      <c r="L40" s="207"/>
      <c r="M40" s="207"/>
      <c r="N40" s="207"/>
      <c r="O40" s="207"/>
      <c r="P40" s="208"/>
      <c r="Q40" s="208"/>
    </row>
    <row r="41" spans="1:17" ht="13.5">
      <c r="A41" s="208"/>
      <c r="B41" s="208"/>
      <c r="C41" s="207"/>
      <c r="D41" s="207"/>
      <c r="E41" s="207"/>
      <c r="F41" s="207"/>
      <c r="G41" s="207"/>
      <c r="H41" s="207"/>
      <c r="I41" s="207"/>
      <c r="J41" s="207"/>
      <c r="K41" s="207"/>
      <c r="L41" s="207"/>
      <c r="M41" s="207"/>
      <c r="N41" s="207"/>
      <c r="O41" s="207"/>
      <c r="P41" s="208"/>
      <c r="Q41" s="208"/>
    </row>
    <row r="42" spans="1:17" ht="13.5">
      <c r="A42" s="208"/>
      <c r="B42" s="208"/>
      <c r="C42" s="207"/>
      <c r="D42" s="207"/>
      <c r="E42" s="207"/>
      <c r="F42" s="207"/>
      <c r="G42" s="207"/>
      <c r="H42" s="207"/>
      <c r="I42" s="207"/>
      <c r="J42" s="207"/>
      <c r="K42" s="207"/>
      <c r="L42" s="207"/>
      <c r="M42" s="207"/>
      <c r="N42" s="207"/>
      <c r="O42" s="207"/>
      <c r="P42" s="208"/>
      <c r="Q42" s="208"/>
    </row>
    <row r="43" spans="1:17" ht="13.5">
      <c r="A43" s="208"/>
      <c r="B43" s="208"/>
      <c r="C43" s="207"/>
      <c r="D43" s="207"/>
      <c r="E43" s="207"/>
      <c r="F43" s="207"/>
      <c r="G43" s="207"/>
      <c r="H43" s="207"/>
      <c r="I43" s="207"/>
      <c r="J43" s="207"/>
      <c r="K43" s="207"/>
      <c r="L43" s="207"/>
      <c r="M43" s="207"/>
      <c r="N43" s="207"/>
      <c r="O43" s="207"/>
      <c r="P43" s="208"/>
      <c r="Q43" s="208"/>
    </row>
    <row r="44" spans="1:17" ht="13.5">
      <c r="A44" s="208"/>
      <c r="B44" s="208"/>
      <c r="C44" s="207"/>
      <c r="D44" s="207"/>
      <c r="E44" s="207"/>
      <c r="F44" s="207"/>
      <c r="G44" s="207"/>
      <c r="H44" s="207"/>
      <c r="I44" s="207"/>
      <c r="J44" s="207"/>
      <c r="K44" s="207"/>
      <c r="L44" s="207"/>
      <c r="M44" s="207"/>
      <c r="N44" s="207"/>
      <c r="O44" s="207"/>
      <c r="P44" s="208"/>
      <c r="Q44" s="208"/>
    </row>
    <row r="45" spans="1:17" ht="13.5">
      <c r="A45" s="208"/>
      <c r="B45" s="208"/>
      <c r="C45" s="207"/>
      <c r="D45" s="207"/>
      <c r="E45" s="207"/>
      <c r="F45" s="207"/>
      <c r="G45" s="207"/>
      <c r="H45" s="207"/>
      <c r="I45" s="207"/>
      <c r="J45" s="207"/>
      <c r="K45" s="207"/>
      <c r="L45" s="207"/>
      <c r="M45" s="207"/>
      <c r="N45" s="207"/>
      <c r="O45" s="207"/>
      <c r="P45" s="208"/>
      <c r="Q45" s="208"/>
    </row>
    <row r="46" spans="1:17" ht="13.5">
      <c r="A46" s="208"/>
      <c r="B46" s="208"/>
      <c r="C46" s="207"/>
      <c r="D46" s="207"/>
      <c r="E46" s="207"/>
      <c r="F46" s="207"/>
      <c r="G46" s="207"/>
      <c r="H46" s="207"/>
      <c r="I46" s="207"/>
      <c r="J46" s="207"/>
      <c r="K46" s="207"/>
      <c r="L46" s="207"/>
      <c r="M46" s="207"/>
      <c r="N46" s="207"/>
      <c r="O46" s="207"/>
      <c r="P46" s="208"/>
      <c r="Q46" s="208"/>
    </row>
    <row r="47" spans="1:17" ht="13.5">
      <c r="A47" s="208"/>
      <c r="B47" s="208"/>
      <c r="C47" s="207"/>
      <c r="D47" s="207"/>
      <c r="E47" s="207"/>
      <c r="F47" s="207"/>
      <c r="G47" s="207"/>
      <c r="H47" s="207"/>
      <c r="I47" s="207"/>
      <c r="J47" s="207"/>
      <c r="K47" s="207"/>
      <c r="L47" s="207"/>
      <c r="M47" s="207"/>
      <c r="N47" s="207"/>
      <c r="O47" s="207"/>
      <c r="P47" s="208"/>
      <c r="Q47" s="208"/>
    </row>
    <row r="48" spans="1:17" ht="13.5">
      <c r="A48" s="208"/>
      <c r="B48" s="208"/>
      <c r="C48" s="207"/>
      <c r="D48" s="207"/>
      <c r="E48" s="207"/>
      <c r="F48" s="207"/>
      <c r="G48" s="207"/>
      <c r="H48" s="207"/>
      <c r="I48" s="207"/>
      <c r="J48" s="207"/>
      <c r="K48" s="207"/>
      <c r="L48" s="207"/>
      <c r="M48" s="207"/>
      <c r="N48" s="207"/>
      <c r="O48" s="207"/>
      <c r="P48" s="208"/>
      <c r="Q48" s="208"/>
    </row>
    <row r="49" spans="1:17" ht="13.5">
      <c r="A49" s="208"/>
      <c r="B49" s="208"/>
      <c r="C49" s="208"/>
      <c r="D49" s="208"/>
      <c r="E49" s="208"/>
      <c r="F49" s="208"/>
      <c r="G49" s="208"/>
      <c r="H49" s="208"/>
      <c r="I49" s="208"/>
      <c r="J49" s="208"/>
      <c r="K49" s="208"/>
      <c r="L49" s="208"/>
      <c r="M49" s="208"/>
      <c r="N49" s="208"/>
      <c r="O49" s="208"/>
      <c r="P49" s="208"/>
      <c r="Q49" s="208"/>
    </row>
    <row r="50" spans="1:17" ht="13.5">
      <c r="A50" s="208"/>
      <c r="B50" s="208"/>
      <c r="C50" s="208"/>
      <c r="D50" s="208"/>
      <c r="E50" s="208"/>
      <c r="F50" s="208"/>
      <c r="G50" s="208"/>
      <c r="H50" s="208"/>
      <c r="I50" s="208"/>
      <c r="J50" s="208"/>
      <c r="K50" s="208"/>
      <c r="L50" s="208"/>
      <c r="M50" s="208"/>
      <c r="N50" s="208"/>
      <c r="O50" s="208"/>
      <c r="P50" s="208"/>
      <c r="Q50" s="208"/>
    </row>
    <row r="51" spans="1:17" ht="13.5">
      <c r="A51" s="208"/>
      <c r="B51" s="208"/>
      <c r="C51" s="208"/>
      <c r="D51" s="208"/>
      <c r="E51" s="208"/>
      <c r="F51" s="208"/>
      <c r="G51" s="208"/>
      <c r="H51" s="208"/>
      <c r="I51" s="208"/>
      <c r="J51" s="208"/>
      <c r="K51" s="208"/>
      <c r="L51" s="208"/>
      <c r="M51" s="208"/>
      <c r="N51" s="208"/>
      <c r="O51" s="208"/>
      <c r="P51" s="208"/>
      <c r="Q51" s="208"/>
    </row>
    <row r="52" spans="1:17" ht="13.5">
      <c r="A52" s="208"/>
      <c r="B52" s="208"/>
      <c r="C52" s="208"/>
      <c r="D52" s="208"/>
      <c r="E52" s="208"/>
      <c r="F52" s="208"/>
      <c r="G52" s="208"/>
      <c r="H52" s="208"/>
      <c r="I52" s="208"/>
      <c r="J52" s="208"/>
      <c r="K52" s="208"/>
      <c r="L52" s="208"/>
      <c r="M52" s="208"/>
      <c r="N52" s="208"/>
      <c r="O52" s="208"/>
      <c r="P52" s="208"/>
      <c r="Q52" s="208"/>
    </row>
    <row r="53" spans="1:17" ht="13.5">
      <c r="A53" s="208"/>
      <c r="B53" s="208"/>
      <c r="C53" s="208"/>
      <c r="D53" s="208"/>
      <c r="E53" s="208"/>
      <c r="F53" s="208"/>
      <c r="G53" s="208"/>
      <c r="H53" s="208"/>
      <c r="I53" s="208"/>
      <c r="J53" s="208"/>
      <c r="K53" s="208"/>
      <c r="L53" s="208"/>
      <c r="M53" s="208"/>
      <c r="N53" s="208"/>
      <c r="O53" s="208"/>
      <c r="P53" s="208"/>
      <c r="Q53" s="208"/>
    </row>
    <row r="54" spans="1:17" ht="13.5">
      <c r="A54" s="208"/>
      <c r="B54" s="208"/>
      <c r="C54" s="208"/>
      <c r="D54" s="208"/>
      <c r="E54" s="208"/>
      <c r="F54" s="208"/>
      <c r="G54" s="208"/>
      <c r="H54" s="208"/>
      <c r="I54" s="208"/>
      <c r="J54" s="208"/>
      <c r="K54" s="208"/>
      <c r="L54" s="208"/>
      <c r="M54" s="208"/>
      <c r="N54" s="208"/>
      <c r="O54" s="208"/>
      <c r="P54" s="208"/>
      <c r="Q54" s="208"/>
    </row>
    <row r="55" spans="1:17" ht="13.5">
      <c r="A55" s="208"/>
      <c r="B55" s="208"/>
      <c r="C55" s="208"/>
      <c r="D55" s="208"/>
      <c r="E55" s="208"/>
      <c r="F55" s="208"/>
      <c r="G55" s="208"/>
      <c r="H55" s="208"/>
      <c r="I55" s="208"/>
      <c r="J55" s="208"/>
      <c r="K55" s="208"/>
      <c r="L55" s="208"/>
      <c r="M55" s="208"/>
      <c r="N55" s="208"/>
      <c r="O55" s="208"/>
      <c r="P55" s="208"/>
      <c r="Q55" s="208"/>
    </row>
    <row r="56" spans="1:17" ht="13.5">
      <c r="A56" s="208"/>
      <c r="B56" s="208"/>
      <c r="C56" s="208"/>
      <c r="D56" s="208"/>
      <c r="E56" s="208"/>
      <c r="F56" s="208"/>
      <c r="G56" s="208"/>
      <c r="H56" s="208"/>
      <c r="I56" s="208"/>
      <c r="J56" s="208"/>
      <c r="K56" s="208"/>
      <c r="L56" s="208"/>
      <c r="M56" s="208"/>
      <c r="N56" s="208"/>
      <c r="O56" s="208"/>
      <c r="P56" s="208"/>
      <c r="Q56" s="208"/>
    </row>
    <row r="57" spans="1:17" ht="13.5">
      <c r="A57" s="208"/>
      <c r="B57" s="208"/>
      <c r="C57" s="208"/>
      <c r="D57" s="208"/>
      <c r="E57" s="208"/>
      <c r="F57" s="208"/>
      <c r="G57" s="208"/>
      <c r="H57" s="208"/>
      <c r="I57" s="208"/>
      <c r="J57" s="208"/>
      <c r="K57" s="208"/>
      <c r="L57" s="208"/>
      <c r="M57" s="208"/>
      <c r="N57" s="208"/>
      <c r="O57" s="208"/>
      <c r="P57" s="208"/>
      <c r="Q57" s="208"/>
    </row>
    <row r="58" spans="1:17" ht="13.5">
      <c r="A58" s="208"/>
      <c r="B58" s="208"/>
      <c r="C58" s="208"/>
      <c r="D58" s="208"/>
      <c r="E58" s="208"/>
      <c r="F58" s="208"/>
      <c r="G58" s="208"/>
      <c r="H58" s="208"/>
      <c r="I58" s="208"/>
      <c r="J58" s="208"/>
      <c r="K58" s="208"/>
      <c r="L58" s="208"/>
      <c r="M58" s="208"/>
      <c r="N58" s="208"/>
      <c r="O58" s="208"/>
      <c r="P58" s="208"/>
      <c r="Q58" s="208"/>
    </row>
    <row r="59" spans="1:17" ht="13.5">
      <c r="A59" s="208"/>
      <c r="B59" s="208"/>
      <c r="C59" s="208"/>
      <c r="D59" s="208"/>
      <c r="E59" s="208"/>
      <c r="F59" s="208"/>
      <c r="G59" s="208"/>
      <c r="H59" s="208"/>
      <c r="I59" s="208"/>
      <c r="J59" s="208"/>
      <c r="K59" s="208"/>
      <c r="L59" s="208"/>
      <c r="M59" s="208"/>
      <c r="N59" s="208"/>
      <c r="O59" s="208"/>
      <c r="P59" s="208"/>
      <c r="Q59" s="208"/>
    </row>
    <row r="60" spans="1:17" ht="13.5">
      <c r="A60" s="208"/>
      <c r="B60" s="208"/>
      <c r="C60" s="208"/>
      <c r="D60" s="208"/>
      <c r="E60" s="208"/>
      <c r="F60" s="208"/>
      <c r="G60" s="208"/>
      <c r="H60" s="208"/>
      <c r="I60" s="208"/>
      <c r="J60" s="208"/>
      <c r="K60" s="208"/>
      <c r="L60" s="208"/>
      <c r="M60" s="208"/>
      <c r="N60" s="208"/>
      <c r="O60" s="208"/>
      <c r="P60" s="208"/>
      <c r="Q60" s="208"/>
    </row>
    <row r="61" spans="1:17" ht="13.5">
      <c r="A61" s="208"/>
      <c r="B61" s="208"/>
      <c r="C61" s="208"/>
      <c r="D61" s="208"/>
      <c r="E61" s="208"/>
      <c r="F61" s="208"/>
      <c r="G61" s="208"/>
      <c r="H61" s="208"/>
      <c r="I61" s="208"/>
      <c r="J61" s="208"/>
      <c r="K61" s="208"/>
      <c r="L61" s="208"/>
      <c r="M61" s="208"/>
      <c r="N61" s="208"/>
      <c r="O61" s="208"/>
      <c r="P61" s="208"/>
      <c r="Q61" s="208"/>
    </row>
    <row r="62" spans="1:17" ht="13.5">
      <c r="A62" s="208"/>
      <c r="B62" s="208"/>
      <c r="C62" s="208"/>
      <c r="D62" s="208"/>
      <c r="E62" s="208"/>
      <c r="F62" s="208"/>
      <c r="G62" s="208"/>
      <c r="H62" s="208"/>
      <c r="I62" s="208"/>
      <c r="J62" s="208"/>
      <c r="K62" s="208"/>
      <c r="L62" s="208"/>
      <c r="M62" s="208"/>
      <c r="N62" s="208"/>
      <c r="O62" s="208"/>
      <c r="P62" s="208"/>
      <c r="Q62" s="208"/>
    </row>
    <row r="63" spans="1:17" ht="13.5">
      <c r="A63" s="208"/>
      <c r="B63" s="208"/>
      <c r="C63" s="208"/>
      <c r="D63" s="208"/>
      <c r="E63" s="208"/>
      <c r="F63" s="208"/>
      <c r="G63" s="208"/>
      <c r="H63" s="208"/>
      <c r="I63" s="208"/>
      <c r="J63" s="208"/>
      <c r="K63" s="208"/>
      <c r="L63" s="208"/>
      <c r="M63" s="208"/>
      <c r="N63" s="208"/>
      <c r="O63" s="208"/>
      <c r="P63" s="208"/>
      <c r="Q63" s="208"/>
    </row>
  </sheetData>
  <sheetProtection/>
  <mergeCells count="6">
    <mergeCell ref="A9:A13"/>
    <mergeCell ref="A34:A36"/>
    <mergeCell ref="A24:A26"/>
    <mergeCell ref="A19:A21"/>
    <mergeCell ref="A14:A15"/>
    <mergeCell ref="A16:A18"/>
  </mergeCells>
  <printOptions/>
  <pageMargins left="0.75" right="0.62" top="0.65" bottom="0.81" header="0.512" footer="0.512"/>
  <pageSetup horizontalDpi="600" verticalDpi="600" orientation="portrait" paperSize="9" scale="64" r:id="rId2"/>
  <ignoredErrors>
    <ignoredError sqref="N4" formulaRange="1"/>
  </ignoredErrors>
  <drawing r:id="rId1"/>
</worksheet>
</file>

<file path=xl/worksheets/sheet8.xml><?xml version="1.0" encoding="utf-8"?>
<worksheet xmlns="http://schemas.openxmlformats.org/spreadsheetml/2006/main" xmlns:r="http://schemas.openxmlformats.org/officeDocument/2006/relationships">
  <sheetPr codeName="Sheet8"/>
  <dimension ref="A1:R34"/>
  <sheetViews>
    <sheetView view="pageBreakPreview" zoomScaleSheetLayoutView="100" zoomScalePageLayoutView="0" workbookViewId="0" topLeftCell="A1">
      <pane xSplit="2" ySplit="3" topLeftCell="I13" activePane="bottomRight" state="frozen"/>
      <selection pane="topLeft" activeCell="A1" sqref="A1"/>
      <selection pane="topRight" activeCell="A1" sqref="A1"/>
      <selection pane="bottomLeft" activeCell="A1" sqref="A1"/>
      <selection pane="bottomRight" activeCell="K16" sqref="K16"/>
    </sheetView>
  </sheetViews>
  <sheetFormatPr defaultColWidth="9.00390625" defaultRowHeight="13.5"/>
  <cols>
    <col min="1" max="1" width="13.25390625" style="184" customWidth="1"/>
    <col min="2" max="2" width="9.25390625" style="184" bestFit="1" customWidth="1"/>
    <col min="3" max="16384" width="9.00390625" style="184" customWidth="1"/>
  </cols>
  <sheetData>
    <row r="1" spans="1:18" ht="17.25">
      <c r="A1" s="229"/>
      <c r="B1" s="109" t="s">
        <v>56</v>
      </c>
      <c r="C1" s="109" t="s">
        <v>59</v>
      </c>
      <c r="D1" s="109"/>
      <c r="E1" s="109"/>
      <c r="F1" s="109"/>
      <c r="G1" s="109" t="s">
        <v>200</v>
      </c>
      <c r="H1" s="109"/>
      <c r="I1" s="230"/>
      <c r="J1" s="230"/>
      <c r="K1" s="230"/>
      <c r="L1" s="230"/>
      <c r="M1" s="230"/>
      <c r="N1" s="230"/>
      <c r="O1" s="230"/>
      <c r="P1" s="230"/>
      <c r="Q1" s="230"/>
      <c r="R1" s="230"/>
    </row>
    <row r="2" spans="1:18" ht="14.25" thickBot="1">
      <c r="A2" s="230"/>
      <c r="B2" s="230"/>
      <c r="C2" s="230"/>
      <c r="D2" s="230"/>
      <c r="E2" s="230"/>
      <c r="F2" s="230"/>
      <c r="G2" s="230"/>
      <c r="H2" s="230"/>
      <c r="I2" s="230"/>
      <c r="J2" s="230"/>
      <c r="K2" s="230"/>
      <c r="L2" s="230"/>
      <c r="M2" s="230"/>
      <c r="N2" s="230"/>
      <c r="O2" s="230"/>
      <c r="P2" s="230"/>
      <c r="Q2" s="230"/>
      <c r="R2" s="230"/>
    </row>
    <row r="3" spans="1:18" ht="18" thickBot="1">
      <c r="A3" s="110"/>
      <c r="B3" s="111" t="s">
        <v>48</v>
      </c>
      <c r="C3" s="112" t="s">
        <v>2</v>
      </c>
      <c r="D3" s="113" t="s">
        <v>3</v>
      </c>
      <c r="E3" s="113" t="s">
        <v>4</v>
      </c>
      <c r="F3" s="113" t="s">
        <v>5</v>
      </c>
      <c r="G3" s="113" t="s">
        <v>6</v>
      </c>
      <c r="H3" s="113" t="s">
        <v>7</v>
      </c>
      <c r="I3" s="113" t="s">
        <v>8</v>
      </c>
      <c r="J3" s="113" t="s">
        <v>9</v>
      </c>
      <c r="K3" s="113" t="s">
        <v>10</v>
      </c>
      <c r="L3" s="113" t="s">
        <v>11</v>
      </c>
      <c r="M3" s="113" t="s">
        <v>12</v>
      </c>
      <c r="N3" s="114" t="s">
        <v>13</v>
      </c>
      <c r="O3" s="115" t="s">
        <v>49</v>
      </c>
      <c r="P3" s="230"/>
      <c r="Q3" s="230"/>
      <c r="R3" s="230"/>
    </row>
    <row r="4" spans="1:18" ht="15" thickTop="1">
      <c r="A4" s="116"/>
      <c r="B4" s="231" t="s">
        <v>51</v>
      </c>
      <c r="C4" s="180">
        <f>IF(C5="","",SUM(C5:C8))</f>
        <v>44</v>
      </c>
      <c r="D4" s="232">
        <f aca="true" t="shared" si="0" ref="D4:N4">IF(D5="","",SUM(D5:D8))</f>
        <v>23</v>
      </c>
      <c r="E4" s="232">
        <f t="shared" si="0"/>
        <v>35</v>
      </c>
      <c r="F4" s="232">
        <f t="shared" si="0"/>
        <v>55</v>
      </c>
      <c r="G4" s="232">
        <f t="shared" si="0"/>
        <v>59</v>
      </c>
      <c r="H4" s="232">
        <f t="shared" si="0"/>
        <v>64</v>
      </c>
      <c r="I4" s="232">
        <f t="shared" si="0"/>
        <v>76</v>
      </c>
      <c r="J4" s="232">
        <f t="shared" si="0"/>
        <v>66</v>
      </c>
      <c r="K4" s="232">
        <f t="shared" si="0"/>
        <v>44</v>
      </c>
      <c r="L4" s="232">
        <f t="shared" si="0"/>
        <v>41</v>
      </c>
      <c r="M4" s="232">
        <f t="shared" si="0"/>
        <v>58</v>
      </c>
      <c r="N4" s="232">
        <f t="shared" si="0"/>
        <v>32</v>
      </c>
      <c r="O4" s="212">
        <f aca="true" t="shared" si="1" ref="O4:O10">SUM(C4:N4)</f>
        <v>597</v>
      </c>
      <c r="P4" s="230"/>
      <c r="Q4" s="230"/>
      <c r="R4" s="230"/>
    </row>
    <row r="5" spans="1:18" ht="14.25">
      <c r="A5" s="117"/>
      <c r="B5" s="234" t="s">
        <v>52</v>
      </c>
      <c r="C5" s="189">
        <v>31</v>
      </c>
      <c r="D5" s="235">
        <v>15</v>
      </c>
      <c r="E5" s="235">
        <v>22</v>
      </c>
      <c r="F5" s="235">
        <v>41</v>
      </c>
      <c r="G5" s="235">
        <v>28</v>
      </c>
      <c r="H5" s="235">
        <v>57</v>
      </c>
      <c r="I5" s="235">
        <v>50</v>
      </c>
      <c r="J5" s="235">
        <v>31</v>
      </c>
      <c r="K5" s="235">
        <v>35</v>
      </c>
      <c r="L5" s="235">
        <v>28</v>
      </c>
      <c r="M5" s="692">
        <v>36</v>
      </c>
      <c r="N5" s="236">
        <v>22</v>
      </c>
      <c r="O5" s="237">
        <f t="shared" si="1"/>
        <v>396</v>
      </c>
      <c r="P5" s="230"/>
      <c r="Q5" s="230"/>
      <c r="R5" s="230"/>
    </row>
    <row r="6" spans="1:18" ht="14.25">
      <c r="A6" s="118" t="s">
        <v>157</v>
      </c>
      <c r="B6" s="234" t="s">
        <v>53</v>
      </c>
      <c r="C6" s="189">
        <v>10</v>
      </c>
      <c r="D6" s="235">
        <v>5</v>
      </c>
      <c r="E6" s="235">
        <v>12</v>
      </c>
      <c r="F6" s="235">
        <v>11</v>
      </c>
      <c r="G6" s="235">
        <v>31</v>
      </c>
      <c r="H6" s="235">
        <v>2</v>
      </c>
      <c r="I6" s="235">
        <v>26</v>
      </c>
      <c r="J6" s="235">
        <v>33</v>
      </c>
      <c r="K6" s="235">
        <v>5</v>
      </c>
      <c r="L6" s="235">
        <v>10</v>
      </c>
      <c r="M6" s="692">
        <v>18</v>
      </c>
      <c r="N6" s="236">
        <v>8</v>
      </c>
      <c r="O6" s="237">
        <f t="shared" si="1"/>
        <v>171</v>
      </c>
      <c r="P6" s="230"/>
      <c r="Q6" s="230"/>
      <c r="R6" s="230"/>
    </row>
    <row r="7" spans="1:18" ht="14.25">
      <c r="A7" s="119"/>
      <c r="B7" s="234" t="s">
        <v>96</v>
      </c>
      <c r="C7" s="189">
        <v>3</v>
      </c>
      <c r="D7" s="235">
        <v>1</v>
      </c>
      <c r="E7" s="235">
        <v>0</v>
      </c>
      <c r="F7" s="235">
        <v>0</v>
      </c>
      <c r="G7" s="235">
        <v>0</v>
      </c>
      <c r="H7" s="235">
        <v>0</v>
      </c>
      <c r="I7" s="235">
        <v>0</v>
      </c>
      <c r="J7" s="235">
        <v>0</v>
      </c>
      <c r="K7" s="235">
        <v>1</v>
      </c>
      <c r="L7" s="235">
        <v>0</v>
      </c>
      <c r="M7" s="692">
        <v>0</v>
      </c>
      <c r="N7" s="236">
        <v>0</v>
      </c>
      <c r="O7" s="237">
        <f t="shared" si="1"/>
        <v>5</v>
      </c>
      <c r="P7" s="230"/>
      <c r="Q7" s="230"/>
      <c r="R7" s="230"/>
    </row>
    <row r="8" spans="1:18" ht="15" thickBot="1">
      <c r="A8" s="120"/>
      <c r="B8" s="238" t="s">
        <v>54</v>
      </c>
      <c r="C8" s="193">
        <v>0</v>
      </c>
      <c r="D8" s="239">
        <v>2</v>
      </c>
      <c r="E8" s="239">
        <v>1</v>
      </c>
      <c r="F8" s="239">
        <v>3</v>
      </c>
      <c r="G8" s="239">
        <v>0</v>
      </c>
      <c r="H8" s="239">
        <v>5</v>
      </c>
      <c r="I8" s="239">
        <v>0</v>
      </c>
      <c r="J8" s="239">
        <v>2</v>
      </c>
      <c r="K8" s="239">
        <v>3</v>
      </c>
      <c r="L8" s="239">
        <v>3</v>
      </c>
      <c r="M8" s="691">
        <v>4</v>
      </c>
      <c r="N8" s="239">
        <v>2</v>
      </c>
      <c r="O8" s="218">
        <f t="shared" si="1"/>
        <v>25</v>
      </c>
      <c r="P8" s="230"/>
      <c r="Q8" s="230"/>
      <c r="R8" s="230"/>
    </row>
    <row r="9" spans="1:18" ht="14.25" thickTop="1">
      <c r="A9" s="708" t="s">
        <v>137</v>
      </c>
      <c r="B9" s="240" t="s">
        <v>51</v>
      </c>
      <c r="C9" s="180">
        <f aca="true" t="shared" si="2" ref="C9:N9">IF(C10="","",SUM(C10:C13))</f>
        <v>11</v>
      </c>
      <c r="D9" s="232">
        <f t="shared" si="2"/>
        <v>9</v>
      </c>
      <c r="E9" s="232">
        <f t="shared" si="2"/>
        <v>2</v>
      </c>
      <c r="F9" s="232">
        <f t="shared" si="2"/>
        <v>26</v>
      </c>
      <c r="G9" s="232">
        <f t="shared" si="2"/>
        <v>10</v>
      </c>
      <c r="H9" s="232">
        <f t="shared" si="2"/>
        <v>7</v>
      </c>
      <c r="I9" s="232">
        <f t="shared" si="2"/>
        <v>44</v>
      </c>
      <c r="J9" s="232">
        <f t="shared" si="2"/>
        <v>17</v>
      </c>
      <c r="K9" s="232">
        <f t="shared" si="2"/>
        <v>6</v>
      </c>
      <c r="L9" s="232">
        <f t="shared" si="2"/>
        <v>19</v>
      </c>
      <c r="M9" s="232">
        <f t="shared" si="2"/>
        <v>9</v>
      </c>
      <c r="N9" s="232">
        <f t="shared" si="2"/>
        <v>10</v>
      </c>
      <c r="O9" s="220">
        <f t="shared" si="1"/>
        <v>170</v>
      </c>
      <c r="P9" s="230"/>
      <c r="Q9" s="230"/>
      <c r="R9" s="230"/>
    </row>
    <row r="10" spans="1:18" ht="13.5">
      <c r="A10" s="708"/>
      <c r="B10" s="234" t="s">
        <v>52</v>
      </c>
      <c r="C10" s="189">
        <v>11</v>
      </c>
      <c r="D10" s="235">
        <v>9</v>
      </c>
      <c r="E10" s="235">
        <v>2</v>
      </c>
      <c r="F10" s="235">
        <v>12</v>
      </c>
      <c r="G10" s="235">
        <v>10</v>
      </c>
      <c r="H10" s="235">
        <v>7</v>
      </c>
      <c r="I10" s="235">
        <v>15</v>
      </c>
      <c r="J10" s="235">
        <v>7</v>
      </c>
      <c r="K10" s="235">
        <v>6</v>
      </c>
      <c r="L10" s="235">
        <v>11</v>
      </c>
      <c r="M10" s="692">
        <v>9</v>
      </c>
      <c r="N10" s="236">
        <v>10</v>
      </c>
      <c r="O10" s="215">
        <f t="shared" si="1"/>
        <v>109</v>
      </c>
      <c r="P10" s="230"/>
      <c r="Q10" s="230"/>
      <c r="R10" s="230"/>
    </row>
    <row r="11" spans="1:18" ht="13.5">
      <c r="A11" s="708"/>
      <c r="B11" s="234" t="s">
        <v>53</v>
      </c>
      <c r="C11" s="189">
        <v>0</v>
      </c>
      <c r="D11" s="235">
        <v>0</v>
      </c>
      <c r="E11" s="235">
        <v>0</v>
      </c>
      <c r="F11" s="235">
        <v>14</v>
      </c>
      <c r="G11" s="235">
        <v>0</v>
      </c>
      <c r="H11" s="235">
        <v>0</v>
      </c>
      <c r="I11" s="235">
        <v>29</v>
      </c>
      <c r="J11" s="235">
        <v>10</v>
      </c>
      <c r="K11" s="235">
        <v>0</v>
      </c>
      <c r="L11" s="235">
        <v>8</v>
      </c>
      <c r="M11" s="692">
        <v>0</v>
      </c>
      <c r="N11" s="236">
        <v>0</v>
      </c>
      <c r="O11" s="215">
        <f aca="true" t="shared" si="3" ref="O11:O33">SUM(C11:N11)</f>
        <v>61</v>
      </c>
      <c r="P11" s="230"/>
      <c r="Q11" s="230"/>
      <c r="R11" s="230"/>
    </row>
    <row r="12" spans="1:18" ht="14.25">
      <c r="A12" s="119"/>
      <c r="B12" s="234" t="s">
        <v>96</v>
      </c>
      <c r="C12" s="189">
        <v>0</v>
      </c>
      <c r="D12" s="235">
        <v>0</v>
      </c>
      <c r="E12" s="235">
        <v>0</v>
      </c>
      <c r="F12" s="235">
        <v>0</v>
      </c>
      <c r="G12" s="235">
        <v>0</v>
      </c>
      <c r="H12" s="235">
        <v>0</v>
      </c>
      <c r="I12" s="235">
        <v>0</v>
      </c>
      <c r="J12" s="235">
        <v>0</v>
      </c>
      <c r="K12" s="235">
        <v>0</v>
      </c>
      <c r="L12" s="235">
        <v>0</v>
      </c>
      <c r="M12" s="692">
        <v>0</v>
      </c>
      <c r="N12" s="236">
        <v>0</v>
      </c>
      <c r="O12" s="215">
        <f t="shared" si="3"/>
        <v>0</v>
      </c>
      <c r="P12" s="230"/>
      <c r="Q12" s="230"/>
      <c r="R12" s="230"/>
    </row>
    <row r="13" spans="1:18" ht="15" thickBot="1">
      <c r="A13" s="120"/>
      <c r="B13" s="238" t="s">
        <v>54</v>
      </c>
      <c r="C13" s="193">
        <v>0</v>
      </c>
      <c r="D13" s="239">
        <v>0</v>
      </c>
      <c r="E13" s="239">
        <v>0</v>
      </c>
      <c r="F13" s="239">
        <v>0</v>
      </c>
      <c r="G13" s="239">
        <v>0</v>
      </c>
      <c r="H13" s="239">
        <v>0</v>
      </c>
      <c r="I13" s="239">
        <v>0</v>
      </c>
      <c r="J13" s="239">
        <v>0</v>
      </c>
      <c r="K13" s="239">
        <v>0</v>
      </c>
      <c r="L13" s="239">
        <v>0</v>
      </c>
      <c r="M13" s="691">
        <v>0</v>
      </c>
      <c r="N13" s="239">
        <v>0</v>
      </c>
      <c r="O13" s="222">
        <f t="shared" si="3"/>
        <v>0</v>
      </c>
      <c r="P13" s="230"/>
      <c r="Q13" s="230"/>
      <c r="R13" s="230"/>
    </row>
    <row r="14" spans="1:18" ht="14.25" thickTop="1">
      <c r="A14" s="709" t="s">
        <v>139</v>
      </c>
      <c r="B14" s="231" t="s">
        <v>51</v>
      </c>
      <c r="C14" s="180">
        <f aca="true" t="shared" si="4" ref="C14:N14">IF(C15="","",SUM(C15:C18))</f>
        <v>52</v>
      </c>
      <c r="D14" s="232">
        <f t="shared" si="4"/>
        <v>55</v>
      </c>
      <c r="E14" s="232">
        <f t="shared" si="4"/>
        <v>20</v>
      </c>
      <c r="F14" s="232">
        <f t="shared" si="4"/>
        <v>98</v>
      </c>
      <c r="G14" s="232">
        <f t="shared" si="4"/>
        <v>91</v>
      </c>
      <c r="H14" s="232">
        <f t="shared" si="4"/>
        <v>141</v>
      </c>
      <c r="I14" s="232">
        <f t="shared" si="4"/>
        <v>174</v>
      </c>
      <c r="J14" s="232">
        <f t="shared" si="4"/>
        <v>79</v>
      </c>
      <c r="K14" s="232">
        <f t="shared" si="4"/>
        <v>75</v>
      </c>
      <c r="L14" s="232">
        <f t="shared" si="4"/>
        <v>49</v>
      </c>
      <c r="M14" s="232">
        <f t="shared" si="4"/>
        <v>77</v>
      </c>
      <c r="N14" s="232">
        <f t="shared" si="4"/>
        <v>41</v>
      </c>
      <c r="O14" s="223">
        <f t="shared" si="3"/>
        <v>952</v>
      </c>
      <c r="P14" s="230"/>
      <c r="Q14" s="230"/>
      <c r="R14" s="230"/>
    </row>
    <row r="15" spans="1:18" ht="13.5">
      <c r="A15" s="710"/>
      <c r="B15" s="234" t="s">
        <v>52</v>
      </c>
      <c r="C15" s="189">
        <v>34</v>
      </c>
      <c r="D15" s="235">
        <v>23</v>
      </c>
      <c r="E15" s="235">
        <v>16</v>
      </c>
      <c r="F15" s="235">
        <v>35</v>
      </c>
      <c r="G15" s="235">
        <v>49</v>
      </c>
      <c r="H15" s="235">
        <v>39</v>
      </c>
      <c r="I15" s="235">
        <v>54</v>
      </c>
      <c r="J15" s="235">
        <v>30</v>
      </c>
      <c r="K15" s="235">
        <v>38</v>
      </c>
      <c r="L15" s="235">
        <v>32</v>
      </c>
      <c r="M15" s="692">
        <v>30</v>
      </c>
      <c r="N15" s="236">
        <v>32</v>
      </c>
      <c r="O15" s="215">
        <f t="shared" si="3"/>
        <v>412</v>
      </c>
      <c r="P15" s="230"/>
      <c r="Q15" s="230"/>
      <c r="R15" s="230"/>
    </row>
    <row r="16" spans="1:18" ht="13.5">
      <c r="A16" s="710"/>
      <c r="B16" s="234" t="s">
        <v>53</v>
      </c>
      <c r="C16" s="189">
        <v>18</v>
      </c>
      <c r="D16" s="235">
        <v>27</v>
      </c>
      <c r="E16" s="235">
        <v>0</v>
      </c>
      <c r="F16" s="235">
        <v>59</v>
      </c>
      <c r="G16" s="235">
        <v>37</v>
      </c>
      <c r="H16" s="235">
        <v>99</v>
      </c>
      <c r="I16" s="235">
        <v>115</v>
      </c>
      <c r="J16" s="235">
        <v>48</v>
      </c>
      <c r="K16" s="235">
        <v>34</v>
      </c>
      <c r="L16" s="235">
        <v>13</v>
      </c>
      <c r="M16" s="692">
        <v>40</v>
      </c>
      <c r="N16" s="236">
        <v>8</v>
      </c>
      <c r="O16" s="215">
        <f t="shared" si="3"/>
        <v>498</v>
      </c>
      <c r="P16" s="230"/>
      <c r="Q16" s="230"/>
      <c r="R16" s="230"/>
    </row>
    <row r="17" spans="1:18" ht="13.5">
      <c r="A17" s="710"/>
      <c r="B17" s="234" t="s">
        <v>96</v>
      </c>
      <c r="C17" s="189">
        <v>0</v>
      </c>
      <c r="D17" s="235">
        <v>1</v>
      </c>
      <c r="E17" s="235">
        <v>0</v>
      </c>
      <c r="F17" s="235">
        <v>0</v>
      </c>
      <c r="G17" s="235">
        <v>0</v>
      </c>
      <c r="H17" s="235">
        <v>0</v>
      </c>
      <c r="I17" s="235">
        <v>0</v>
      </c>
      <c r="J17" s="235">
        <v>0</v>
      </c>
      <c r="K17" s="235">
        <v>0</v>
      </c>
      <c r="L17" s="235">
        <v>0</v>
      </c>
      <c r="M17" s="692">
        <v>0</v>
      </c>
      <c r="N17" s="236">
        <v>0</v>
      </c>
      <c r="O17" s="215">
        <f t="shared" si="3"/>
        <v>1</v>
      </c>
      <c r="P17" s="230"/>
      <c r="Q17" s="230"/>
      <c r="R17" s="230"/>
    </row>
    <row r="18" spans="1:18" ht="14.25" thickBot="1">
      <c r="A18" s="711"/>
      <c r="B18" s="238" t="s">
        <v>54</v>
      </c>
      <c r="C18" s="193">
        <v>0</v>
      </c>
      <c r="D18" s="239">
        <v>4</v>
      </c>
      <c r="E18" s="239">
        <v>4</v>
      </c>
      <c r="F18" s="239">
        <v>4</v>
      </c>
      <c r="G18" s="239">
        <v>5</v>
      </c>
      <c r="H18" s="239">
        <v>3</v>
      </c>
      <c r="I18" s="239">
        <v>5</v>
      </c>
      <c r="J18" s="239">
        <v>1</v>
      </c>
      <c r="K18" s="239">
        <v>3</v>
      </c>
      <c r="L18" s="239">
        <v>4</v>
      </c>
      <c r="M18" s="691">
        <v>7</v>
      </c>
      <c r="N18" s="239">
        <v>1</v>
      </c>
      <c r="O18" s="222">
        <f t="shared" si="3"/>
        <v>41</v>
      </c>
      <c r="P18" s="230"/>
      <c r="Q18" s="230"/>
      <c r="R18" s="230"/>
    </row>
    <row r="19" spans="1:18" ht="14.25" thickTop="1">
      <c r="A19" s="709" t="s">
        <v>140</v>
      </c>
      <c r="B19" s="231" t="s">
        <v>51</v>
      </c>
      <c r="C19" s="180">
        <f aca="true" t="shared" si="5" ref="C19:N19">IF(C20="","",SUM(C20:C23))</f>
        <v>15</v>
      </c>
      <c r="D19" s="232">
        <f t="shared" si="5"/>
        <v>13</v>
      </c>
      <c r="E19" s="232">
        <f t="shared" si="5"/>
        <v>13</v>
      </c>
      <c r="F19" s="232">
        <f t="shared" si="5"/>
        <v>9</v>
      </c>
      <c r="G19" s="232">
        <f t="shared" si="5"/>
        <v>18</v>
      </c>
      <c r="H19" s="232">
        <f t="shared" si="5"/>
        <v>38</v>
      </c>
      <c r="I19" s="232">
        <f t="shared" si="5"/>
        <v>14</v>
      </c>
      <c r="J19" s="232">
        <f t="shared" si="5"/>
        <v>16</v>
      </c>
      <c r="K19" s="232">
        <f t="shared" si="5"/>
        <v>14</v>
      </c>
      <c r="L19" s="232">
        <f t="shared" si="5"/>
        <v>12</v>
      </c>
      <c r="M19" s="232">
        <f t="shared" si="5"/>
        <v>15</v>
      </c>
      <c r="N19" s="232">
        <f t="shared" si="5"/>
        <v>12</v>
      </c>
      <c r="O19" s="223">
        <f t="shared" si="3"/>
        <v>189</v>
      </c>
      <c r="P19" s="230"/>
      <c r="Q19" s="230"/>
      <c r="R19" s="230"/>
    </row>
    <row r="20" spans="1:18" ht="13.5">
      <c r="A20" s="710"/>
      <c r="B20" s="234" t="s">
        <v>52</v>
      </c>
      <c r="C20" s="189">
        <v>15</v>
      </c>
      <c r="D20" s="235">
        <v>11</v>
      </c>
      <c r="E20" s="235">
        <v>12</v>
      </c>
      <c r="F20" s="235">
        <v>9</v>
      </c>
      <c r="G20" s="235">
        <v>9</v>
      </c>
      <c r="H20" s="235">
        <v>25</v>
      </c>
      <c r="I20" s="235">
        <v>14</v>
      </c>
      <c r="J20" s="235">
        <v>16</v>
      </c>
      <c r="K20" s="235">
        <v>13</v>
      </c>
      <c r="L20" s="235">
        <v>12</v>
      </c>
      <c r="M20" s="692">
        <v>8</v>
      </c>
      <c r="N20" s="236">
        <v>12</v>
      </c>
      <c r="O20" s="215">
        <f t="shared" si="3"/>
        <v>156</v>
      </c>
      <c r="P20" s="230"/>
      <c r="Q20" s="230"/>
      <c r="R20" s="230"/>
    </row>
    <row r="21" spans="1:18" ht="13.5">
      <c r="A21" s="710"/>
      <c r="B21" s="234" t="s">
        <v>53</v>
      </c>
      <c r="C21" s="189">
        <v>0</v>
      </c>
      <c r="D21" s="235">
        <v>2</v>
      </c>
      <c r="E21" s="235">
        <v>1</v>
      </c>
      <c r="F21" s="235">
        <v>0</v>
      </c>
      <c r="G21" s="235">
        <v>9</v>
      </c>
      <c r="H21" s="235">
        <v>13</v>
      </c>
      <c r="I21" s="235">
        <v>0</v>
      </c>
      <c r="J21" s="235">
        <v>0</v>
      </c>
      <c r="K21" s="235">
        <v>1</v>
      </c>
      <c r="L21" s="235">
        <v>0</v>
      </c>
      <c r="M21" s="692">
        <v>7</v>
      </c>
      <c r="N21" s="236">
        <v>0</v>
      </c>
      <c r="O21" s="215">
        <f t="shared" si="3"/>
        <v>33</v>
      </c>
      <c r="P21" s="230"/>
      <c r="Q21" s="230"/>
      <c r="R21" s="230"/>
    </row>
    <row r="22" spans="1:18" ht="13.5">
      <c r="A22" s="710"/>
      <c r="B22" s="234" t="s">
        <v>96</v>
      </c>
      <c r="C22" s="189">
        <v>0</v>
      </c>
      <c r="D22" s="235">
        <v>0</v>
      </c>
      <c r="E22" s="235">
        <v>0</v>
      </c>
      <c r="F22" s="235">
        <v>0</v>
      </c>
      <c r="G22" s="235">
        <v>0</v>
      </c>
      <c r="H22" s="235">
        <v>0</v>
      </c>
      <c r="I22" s="235">
        <v>0</v>
      </c>
      <c r="J22" s="235">
        <v>0</v>
      </c>
      <c r="K22" s="235">
        <v>0</v>
      </c>
      <c r="L22" s="235">
        <v>0</v>
      </c>
      <c r="M22" s="692">
        <v>0</v>
      </c>
      <c r="N22" s="236">
        <v>0</v>
      </c>
      <c r="O22" s="215">
        <f t="shared" si="3"/>
        <v>0</v>
      </c>
      <c r="P22" s="230"/>
      <c r="Q22" s="230"/>
      <c r="R22" s="230"/>
    </row>
    <row r="23" spans="1:18" ht="14.25" thickBot="1">
      <c r="A23" s="711"/>
      <c r="B23" s="238" t="s">
        <v>54</v>
      </c>
      <c r="C23" s="193">
        <v>0</v>
      </c>
      <c r="D23" s="239">
        <v>0</v>
      </c>
      <c r="E23" s="239">
        <v>0</v>
      </c>
      <c r="F23" s="239">
        <v>0</v>
      </c>
      <c r="G23" s="239">
        <v>0</v>
      </c>
      <c r="H23" s="239">
        <v>0</v>
      </c>
      <c r="I23" s="239">
        <v>0</v>
      </c>
      <c r="J23" s="239">
        <v>0</v>
      </c>
      <c r="K23" s="239">
        <v>0</v>
      </c>
      <c r="L23" s="239">
        <v>0</v>
      </c>
      <c r="M23" s="691">
        <v>0</v>
      </c>
      <c r="N23" s="239">
        <v>0</v>
      </c>
      <c r="O23" s="218">
        <f t="shared" si="3"/>
        <v>0</v>
      </c>
      <c r="P23" s="230"/>
      <c r="Q23" s="230"/>
      <c r="R23" s="230"/>
    </row>
    <row r="24" spans="1:18" ht="14.25" thickTop="1">
      <c r="A24" s="709" t="s">
        <v>138</v>
      </c>
      <c r="B24" s="231" t="s">
        <v>51</v>
      </c>
      <c r="C24" s="180">
        <f aca="true" t="shared" si="6" ref="C24:N24">IF(C25="","",SUM(C25:C28))</f>
        <v>24</v>
      </c>
      <c r="D24" s="232">
        <f t="shared" si="6"/>
        <v>13</v>
      </c>
      <c r="E24" s="232">
        <f t="shared" si="6"/>
        <v>12</v>
      </c>
      <c r="F24" s="232">
        <f t="shared" si="6"/>
        <v>20</v>
      </c>
      <c r="G24" s="232">
        <f t="shared" si="6"/>
        <v>26</v>
      </c>
      <c r="H24" s="232">
        <f t="shared" si="6"/>
        <v>50</v>
      </c>
      <c r="I24" s="232">
        <f t="shared" si="6"/>
        <v>28</v>
      </c>
      <c r="J24" s="232">
        <f t="shared" si="6"/>
        <v>31</v>
      </c>
      <c r="K24" s="232">
        <f t="shared" si="6"/>
        <v>23</v>
      </c>
      <c r="L24" s="232">
        <f t="shared" si="6"/>
        <v>23</v>
      </c>
      <c r="M24" s="232">
        <f t="shared" si="6"/>
        <v>14</v>
      </c>
      <c r="N24" s="232">
        <f t="shared" si="6"/>
        <v>23</v>
      </c>
      <c r="O24" s="223">
        <f t="shared" si="3"/>
        <v>287</v>
      </c>
      <c r="P24" s="230"/>
      <c r="Q24" s="230"/>
      <c r="R24" s="230"/>
    </row>
    <row r="25" spans="1:18" ht="13.5">
      <c r="A25" s="710"/>
      <c r="B25" s="234" t="s">
        <v>52</v>
      </c>
      <c r="C25" s="189">
        <v>24</v>
      </c>
      <c r="D25" s="235">
        <v>13</v>
      </c>
      <c r="E25" s="235">
        <v>12</v>
      </c>
      <c r="F25" s="235">
        <v>20</v>
      </c>
      <c r="G25" s="235">
        <v>26</v>
      </c>
      <c r="H25" s="235">
        <v>38</v>
      </c>
      <c r="I25" s="235">
        <v>27</v>
      </c>
      <c r="J25" s="235">
        <v>19</v>
      </c>
      <c r="K25" s="235">
        <v>23</v>
      </c>
      <c r="L25" s="235">
        <v>15</v>
      </c>
      <c r="M25" s="692">
        <v>8</v>
      </c>
      <c r="N25" s="236">
        <v>22</v>
      </c>
      <c r="O25" s="215">
        <f t="shared" si="3"/>
        <v>247</v>
      </c>
      <c r="P25" s="230"/>
      <c r="Q25" s="230"/>
      <c r="R25" s="230"/>
    </row>
    <row r="26" spans="1:18" ht="13.5">
      <c r="A26" s="710"/>
      <c r="B26" s="234" t="s">
        <v>53</v>
      </c>
      <c r="C26" s="189">
        <v>0</v>
      </c>
      <c r="D26" s="235">
        <v>0</v>
      </c>
      <c r="E26" s="235">
        <v>0</v>
      </c>
      <c r="F26" s="235">
        <v>0</v>
      </c>
      <c r="G26" s="235">
        <v>0</v>
      </c>
      <c r="H26" s="235">
        <v>12</v>
      </c>
      <c r="I26" s="235">
        <v>0</v>
      </c>
      <c r="J26" s="235">
        <v>12</v>
      </c>
      <c r="K26" s="235">
        <v>0</v>
      </c>
      <c r="L26" s="235">
        <v>7</v>
      </c>
      <c r="M26" s="692">
        <v>6</v>
      </c>
      <c r="N26" s="236">
        <v>1</v>
      </c>
      <c r="O26" s="215">
        <f t="shared" si="3"/>
        <v>38</v>
      </c>
      <c r="P26" s="230"/>
      <c r="Q26" s="230"/>
      <c r="R26" s="241"/>
    </row>
    <row r="27" spans="1:18" ht="13.5">
      <c r="A27" s="710"/>
      <c r="B27" s="234" t="s">
        <v>96</v>
      </c>
      <c r="C27" s="189">
        <v>0</v>
      </c>
      <c r="D27" s="235">
        <v>0</v>
      </c>
      <c r="E27" s="235">
        <v>0</v>
      </c>
      <c r="F27" s="235">
        <v>0</v>
      </c>
      <c r="G27" s="235">
        <v>0</v>
      </c>
      <c r="H27" s="235">
        <v>0</v>
      </c>
      <c r="I27" s="235">
        <v>0</v>
      </c>
      <c r="J27" s="235">
        <v>0</v>
      </c>
      <c r="K27" s="235">
        <v>0</v>
      </c>
      <c r="L27" s="235">
        <v>0</v>
      </c>
      <c r="M27" s="692">
        <v>0</v>
      </c>
      <c r="N27" s="236">
        <v>0</v>
      </c>
      <c r="O27" s="215">
        <f t="shared" si="3"/>
        <v>0</v>
      </c>
      <c r="P27" s="230"/>
      <c r="Q27" s="230"/>
      <c r="R27" s="230"/>
    </row>
    <row r="28" spans="1:18" ht="14.25" thickBot="1">
      <c r="A28" s="711"/>
      <c r="B28" s="238" t="s">
        <v>54</v>
      </c>
      <c r="C28" s="193">
        <v>0</v>
      </c>
      <c r="D28" s="239">
        <v>0</v>
      </c>
      <c r="E28" s="239">
        <v>0</v>
      </c>
      <c r="F28" s="239">
        <v>0</v>
      </c>
      <c r="G28" s="239">
        <v>0</v>
      </c>
      <c r="H28" s="239">
        <v>0</v>
      </c>
      <c r="I28" s="239">
        <v>1</v>
      </c>
      <c r="J28" s="239">
        <v>0</v>
      </c>
      <c r="K28" s="239">
        <v>0</v>
      </c>
      <c r="L28" s="239">
        <v>1</v>
      </c>
      <c r="M28" s="691">
        <v>0</v>
      </c>
      <c r="N28" s="239">
        <v>0</v>
      </c>
      <c r="O28" s="222">
        <f t="shared" si="3"/>
        <v>2</v>
      </c>
      <c r="P28" s="230"/>
      <c r="Q28" s="230"/>
      <c r="R28" s="230"/>
    </row>
    <row r="29" spans="1:18" ht="14.25" thickTop="1">
      <c r="A29" s="708" t="s">
        <v>49</v>
      </c>
      <c r="B29" s="240" t="s">
        <v>51</v>
      </c>
      <c r="C29" s="180">
        <f>IF(C4="","",C19+C14+C9+C4+C24)</f>
        <v>146</v>
      </c>
      <c r="D29" s="678">
        <f>IF(D4="","",D19+D14+D9+D4+D24)</f>
        <v>113</v>
      </c>
      <c r="E29" s="678">
        <f aca="true" t="shared" si="7" ref="E29:N29">IF(E4="","",E19+E14+E9+E4+E24)</f>
        <v>82</v>
      </c>
      <c r="F29" s="678">
        <f t="shared" si="7"/>
        <v>208</v>
      </c>
      <c r="G29" s="678">
        <f t="shared" si="7"/>
        <v>204</v>
      </c>
      <c r="H29" s="678">
        <f t="shared" si="7"/>
        <v>300</v>
      </c>
      <c r="I29" s="678">
        <f t="shared" si="7"/>
        <v>336</v>
      </c>
      <c r="J29" s="678">
        <f t="shared" si="7"/>
        <v>209</v>
      </c>
      <c r="K29" s="678">
        <f t="shared" si="7"/>
        <v>162</v>
      </c>
      <c r="L29" s="678">
        <f t="shared" si="7"/>
        <v>144</v>
      </c>
      <c r="M29" s="678">
        <f t="shared" si="7"/>
        <v>173</v>
      </c>
      <c r="N29" s="233">
        <f t="shared" si="7"/>
        <v>118</v>
      </c>
      <c r="O29" s="242">
        <f t="shared" si="3"/>
        <v>2195</v>
      </c>
      <c r="P29" s="230"/>
      <c r="Q29" s="230"/>
      <c r="R29" s="230"/>
    </row>
    <row r="30" spans="1:18" ht="13.5">
      <c r="A30" s="708"/>
      <c r="B30" s="234" t="s">
        <v>52</v>
      </c>
      <c r="C30" s="675">
        <f>IF(C5="","",C20+C15+C10+C5+C25)</f>
        <v>115</v>
      </c>
      <c r="D30" s="679">
        <f>IF(D5="","",D20+D15+D10+D5+D25)</f>
        <v>71</v>
      </c>
      <c r="E30" s="679">
        <f aca="true" t="shared" si="8" ref="E30:N30">IF(E5="","",E20+E15+E10+E5+E25)</f>
        <v>64</v>
      </c>
      <c r="F30" s="679">
        <f t="shared" si="8"/>
        <v>117</v>
      </c>
      <c r="G30" s="679">
        <f t="shared" si="8"/>
        <v>122</v>
      </c>
      <c r="H30" s="679">
        <f t="shared" si="8"/>
        <v>166</v>
      </c>
      <c r="I30" s="679">
        <f t="shared" si="8"/>
        <v>160</v>
      </c>
      <c r="J30" s="679">
        <f t="shared" si="8"/>
        <v>103</v>
      </c>
      <c r="K30" s="679">
        <f t="shared" si="8"/>
        <v>115</v>
      </c>
      <c r="L30" s="679">
        <f t="shared" si="8"/>
        <v>98</v>
      </c>
      <c r="M30" s="679">
        <f t="shared" si="8"/>
        <v>91</v>
      </c>
      <c r="N30" s="236">
        <f t="shared" si="8"/>
        <v>98</v>
      </c>
      <c r="O30" s="243">
        <f t="shared" si="3"/>
        <v>1320</v>
      </c>
      <c r="P30" s="230"/>
      <c r="Q30" s="230"/>
      <c r="R30" s="230"/>
    </row>
    <row r="31" spans="1:18" ht="13.5">
      <c r="A31" s="708"/>
      <c r="B31" s="234" t="s">
        <v>53</v>
      </c>
      <c r="C31" s="675">
        <f aca="true" t="shared" si="9" ref="C31:D33">IF(C6="","",C21+C16+C11+C6+C26)</f>
        <v>28</v>
      </c>
      <c r="D31" s="679">
        <f t="shared" si="9"/>
        <v>34</v>
      </c>
      <c r="E31" s="679">
        <f aca="true" t="shared" si="10" ref="E31:N31">IF(E6="","",E21+E16+E11+E6+E26)</f>
        <v>13</v>
      </c>
      <c r="F31" s="679">
        <f t="shared" si="10"/>
        <v>84</v>
      </c>
      <c r="G31" s="679">
        <f t="shared" si="10"/>
        <v>77</v>
      </c>
      <c r="H31" s="679">
        <f t="shared" si="10"/>
        <v>126</v>
      </c>
      <c r="I31" s="679">
        <f t="shared" si="10"/>
        <v>170</v>
      </c>
      <c r="J31" s="679">
        <f t="shared" si="10"/>
        <v>103</v>
      </c>
      <c r="K31" s="679">
        <f t="shared" si="10"/>
        <v>40</v>
      </c>
      <c r="L31" s="679">
        <f t="shared" si="10"/>
        <v>38</v>
      </c>
      <c r="M31" s="679">
        <f t="shared" si="10"/>
        <v>71</v>
      </c>
      <c r="N31" s="236">
        <f t="shared" si="10"/>
        <v>17</v>
      </c>
      <c r="O31" s="243">
        <f t="shared" si="3"/>
        <v>801</v>
      </c>
      <c r="P31" s="230"/>
      <c r="Q31" s="230"/>
      <c r="R31" s="230"/>
    </row>
    <row r="32" spans="1:18" ht="14.25">
      <c r="A32" s="119"/>
      <c r="B32" s="234" t="s">
        <v>96</v>
      </c>
      <c r="C32" s="675">
        <f t="shared" si="9"/>
        <v>3</v>
      </c>
      <c r="D32" s="679">
        <f t="shared" si="9"/>
        <v>2</v>
      </c>
      <c r="E32" s="679">
        <f aca="true" t="shared" si="11" ref="E32:N32">IF(E7="","",E22+E17+E12+E7+E27)</f>
        <v>0</v>
      </c>
      <c r="F32" s="679">
        <f t="shared" si="11"/>
        <v>0</v>
      </c>
      <c r="G32" s="679">
        <f t="shared" si="11"/>
        <v>0</v>
      </c>
      <c r="H32" s="679">
        <f t="shared" si="11"/>
        <v>0</v>
      </c>
      <c r="I32" s="679">
        <f t="shared" si="11"/>
        <v>0</v>
      </c>
      <c r="J32" s="679">
        <f t="shared" si="11"/>
        <v>0</v>
      </c>
      <c r="K32" s="679">
        <f t="shared" si="11"/>
        <v>1</v>
      </c>
      <c r="L32" s="679">
        <f t="shared" si="11"/>
        <v>0</v>
      </c>
      <c r="M32" s="679">
        <f t="shared" si="11"/>
        <v>0</v>
      </c>
      <c r="N32" s="236">
        <f t="shared" si="11"/>
        <v>0</v>
      </c>
      <c r="O32" s="243">
        <f t="shared" si="3"/>
        <v>6</v>
      </c>
      <c r="P32" s="230"/>
      <c r="Q32" s="230"/>
      <c r="R32" s="230"/>
    </row>
    <row r="33" spans="1:18" ht="15" thickBot="1">
      <c r="A33" s="121"/>
      <c r="B33" s="244" t="s">
        <v>54</v>
      </c>
      <c r="C33" s="676">
        <f t="shared" si="9"/>
        <v>0</v>
      </c>
      <c r="D33" s="680">
        <f t="shared" si="9"/>
        <v>6</v>
      </c>
      <c r="E33" s="680">
        <f aca="true" t="shared" si="12" ref="E33:N33">IF(E8="","",E23+E18+E13+E8+E28)</f>
        <v>5</v>
      </c>
      <c r="F33" s="680">
        <f t="shared" si="12"/>
        <v>7</v>
      </c>
      <c r="G33" s="680">
        <f t="shared" si="12"/>
        <v>5</v>
      </c>
      <c r="H33" s="680">
        <f t="shared" si="12"/>
        <v>8</v>
      </c>
      <c r="I33" s="680">
        <f t="shared" si="12"/>
        <v>6</v>
      </c>
      <c r="J33" s="680">
        <f t="shared" si="12"/>
        <v>3</v>
      </c>
      <c r="K33" s="680">
        <f t="shared" si="12"/>
        <v>6</v>
      </c>
      <c r="L33" s="680">
        <f t="shared" si="12"/>
        <v>8</v>
      </c>
      <c r="M33" s="680">
        <f t="shared" si="12"/>
        <v>11</v>
      </c>
      <c r="N33" s="681">
        <f t="shared" si="12"/>
        <v>3</v>
      </c>
      <c r="O33" s="245">
        <f t="shared" si="3"/>
        <v>68</v>
      </c>
      <c r="P33" s="230"/>
      <c r="Q33" s="230"/>
      <c r="R33" s="230"/>
    </row>
    <row r="34" spans="1:18" ht="13.5">
      <c r="A34" s="230"/>
      <c r="B34" s="230"/>
      <c r="C34" s="246"/>
      <c r="D34" s="230"/>
      <c r="E34" s="230"/>
      <c r="F34" s="230"/>
      <c r="G34" s="230"/>
      <c r="H34" s="230"/>
      <c r="I34" s="230"/>
      <c r="J34" s="230"/>
      <c r="K34" s="230"/>
      <c r="L34" s="230"/>
      <c r="M34" s="230"/>
      <c r="N34" s="230"/>
      <c r="O34" s="247"/>
      <c r="P34" s="230"/>
      <c r="Q34" s="230"/>
      <c r="R34" s="230"/>
    </row>
    <row r="36" ht="13.5"/>
  </sheetData>
  <sheetProtection/>
  <mergeCells count="5">
    <mergeCell ref="A29:A31"/>
    <mergeCell ref="A9:A11"/>
    <mergeCell ref="A14:A18"/>
    <mergeCell ref="A19:A23"/>
    <mergeCell ref="A24:A28"/>
  </mergeCells>
  <printOptions/>
  <pageMargins left="0.45" right="0.36" top="1" bottom="1" header="0.512" footer="0.512"/>
  <pageSetup horizontalDpi="600" verticalDpi="600" orientation="portrait" paperSize="9" scale="69" r:id="rId2"/>
  <ignoredErrors>
    <ignoredError sqref="N4" formulaRange="1"/>
  </ignoredErrors>
  <drawing r:id="rId1"/>
</worksheet>
</file>

<file path=xl/worksheets/sheet9.xml><?xml version="1.0" encoding="utf-8"?>
<worksheet xmlns="http://schemas.openxmlformats.org/spreadsheetml/2006/main" xmlns:r="http://schemas.openxmlformats.org/officeDocument/2006/relationships">
  <sheetPr codeName="Sheet9"/>
  <dimension ref="A1:O93"/>
  <sheetViews>
    <sheetView zoomScalePageLayoutView="0" workbookViewId="0" topLeftCell="A1">
      <pane xSplit="2" ySplit="3" topLeftCell="I64" activePane="bottomRight" state="frozen"/>
      <selection pane="topLeft" activeCell="A1" sqref="A1"/>
      <selection pane="topRight" activeCell="A1" sqref="A1"/>
      <selection pane="bottomLeft" activeCell="A1" sqref="A1"/>
      <selection pane="bottomRight" activeCell="L57" sqref="L57"/>
    </sheetView>
  </sheetViews>
  <sheetFormatPr defaultColWidth="9.00390625" defaultRowHeight="13.5"/>
  <cols>
    <col min="1" max="1" width="11.25390625" style="184" customWidth="1"/>
    <col min="2" max="16384" width="9.00390625" style="184" customWidth="1"/>
  </cols>
  <sheetData>
    <row r="1" spans="1:15" ht="17.25">
      <c r="A1" s="248"/>
      <c r="B1" s="122" t="s">
        <v>57</v>
      </c>
      <c r="C1" s="67" t="s">
        <v>59</v>
      </c>
      <c r="D1" s="67"/>
      <c r="E1" s="67"/>
      <c r="F1" s="67"/>
      <c r="G1" s="67" t="s">
        <v>200</v>
      </c>
      <c r="H1" s="67"/>
      <c r="I1" s="207"/>
      <c r="J1" s="207"/>
      <c r="K1" s="207"/>
      <c r="L1" s="207"/>
      <c r="M1" s="207"/>
      <c r="N1" s="207"/>
      <c r="O1" s="207"/>
    </row>
    <row r="2" spans="1:15" ht="14.25" thickBot="1">
      <c r="A2" s="249"/>
      <c r="B2" s="249"/>
      <c r="C2" s="207"/>
      <c r="D2" s="207"/>
      <c r="E2" s="207"/>
      <c r="F2" s="207"/>
      <c r="G2" s="207"/>
      <c r="H2" s="207"/>
      <c r="I2" s="207"/>
      <c r="J2" s="207"/>
      <c r="K2" s="207"/>
      <c r="L2" s="207"/>
      <c r="M2" s="207"/>
      <c r="N2" s="207"/>
      <c r="O2" s="207"/>
    </row>
    <row r="3" spans="1:15" ht="18" thickBot="1">
      <c r="A3" s="123" t="s">
        <v>47</v>
      </c>
      <c r="B3" s="181" t="s">
        <v>48</v>
      </c>
      <c r="C3" s="124" t="s">
        <v>2</v>
      </c>
      <c r="D3" s="125" t="s">
        <v>3</v>
      </c>
      <c r="E3" s="125" t="s">
        <v>4</v>
      </c>
      <c r="F3" s="125" t="s">
        <v>5</v>
      </c>
      <c r="G3" s="125" t="s">
        <v>6</v>
      </c>
      <c r="H3" s="125" t="s">
        <v>7</v>
      </c>
      <c r="I3" s="125" t="s">
        <v>8</v>
      </c>
      <c r="J3" s="125" t="s">
        <v>9</v>
      </c>
      <c r="K3" s="125" t="s">
        <v>10</v>
      </c>
      <c r="L3" s="125" t="s">
        <v>11</v>
      </c>
      <c r="M3" s="125" t="s">
        <v>12</v>
      </c>
      <c r="N3" s="126" t="s">
        <v>13</v>
      </c>
      <c r="O3" s="152" t="s">
        <v>49</v>
      </c>
    </row>
    <row r="4" spans="1:15" ht="15" thickTop="1">
      <c r="A4" s="127"/>
      <c r="B4" s="250" t="s">
        <v>51</v>
      </c>
      <c r="C4" s="179">
        <f>IF(C5="","",SUM(C5:C8))</f>
        <v>143</v>
      </c>
      <c r="D4" s="210">
        <f aca="true" t="shared" si="0" ref="D4:N4">IF(D5="","",SUM(D5:D8))</f>
        <v>61</v>
      </c>
      <c r="E4" s="210">
        <f t="shared" si="0"/>
        <v>70</v>
      </c>
      <c r="F4" s="210">
        <f t="shared" si="0"/>
        <v>80</v>
      </c>
      <c r="G4" s="210">
        <f t="shared" si="0"/>
        <v>70</v>
      </c>
      <c r="H4" s="210">
        <f t="shared" si="0"/>
        <v>77</v>
      </c>
      <c r="I4" s="210">
        <f t="shared" si="0"/>
        <v>172</v>
      </c>
      <c r="J4" s="210">
        <f t="shared" si="0"/>
        <v>52</v>
      </c>
      <c r="K4" s="210">
        <f t="shared" si="0"/>
        <v>98</v>
      </c>
      <c r="L4" s="210">
        <f t="shared" si="0"/>
        <v>78</v>
      </c>
      <c r="M4" s="210">
        <f t="shared" si="0"/>
        <v>73</v>
      </c>
      <c r="N4" s="211">
        <f t="shared" si="0"/>
        <v>109</v>
      </c>
      <c r="O4" s="242">
        <f>SUM(C4:N4)</f>
        <v>1083</v>
      </c>
    </row>
    <row r="5" spans="1:15" ht="14.25">
      <c r="A5" s="128"/>
      <c r="B5" s="251" t="s">
        <v>52</v>
      </c>
      <c r="C5" s="189">
        <v>33</v>
      </c>
      <c r="D5" s="214">
        <v>50</v>
      </c>
      <c r="E5" s="214">
        <v>37</v>
      </c>
      <c r="F5" s="214">
        <v>35</v>
      </c>
      <c r="G5" s="214">
        <v>41</v>
      </c>
      <c r="H5" s="214">
        <v>40</v>
      </c>
      <c r="I5" s="214">
        <v>48</v>
      </c>
      <c r="J5" s="214">
        <v>27</v>
      </c>
      <c r="K5" s="214">
        <v>39</v>
      </c>
      <c r="L5" s="214">
        <v>28</v>
      </c>
      <c r="M5" s="692">
        <v>33</v>
      </c>
      <c r="N5" s="252">
        <v>33</v>
      </c>
      <c r="O5" s="243">
        <f aca="true" t="shared" si="1" ref="O5:O68">SUM(C5:N5)</f>
        <v>444</v>
      </c>
    </row>
    <row r="6" spans="1:15" ht="14.25">
      <c r="A6" s="95" t="s">
        <v>179</v>
      </c>
      <c r="B6" s="251" t="s">
        <v>53</v>
      </c>
      <c r="C6" s="189">
        <v>98</v>
      </c>
      <c r="D6" s="214">
        <v>10</v>
      </c>
      <c r="E6" s="214">
        <v>14</v>
      </c>
      <c r="F6" s="214">
        <v>44</v>
      </c>
      <c r="G6" s="214">
        <v>22</v>
      </c>
      <c r="H6" s="214">
        <v>31</v>
      </c>
      <c r="I6" s="214">
        <v>113</v>
      </c>
      <c r="J6" s="214">
        <v>22</v>
      </c>
      <c r="K6" s="214">
        <v>40</v>
      </c>
      <c r="L6" s="214">
        <v>46</v>
      </c>
      <c r="M6" s="692">
        <v>34</v>
      </c>
      <c r="N6" s="252">
        <v>72</v>
      </c>
      <c r="O6" s="243">
        <f t="shared" si="1"/>
        <v>546</v>
      </c>
    </row>
    <row r="7" spans="1:15" ht="14.25">
      <c r="A7" s="129"/>
      <c r="B7" s="251" t="s">
        <v>96</v>
      </c>
      <c r="C7" s="189">
        <v>0</v>
      </c>
      <c r="D7" s="214">
        <v>1</v>
      </c>
      <c r="E7" s="214">
        <v>1</v>
      </c>
      <c r="F7" s="214">
        <v>0</v>
      </c>
      <c r="G7" s="214">
        <v>0</v>
      </c>
      <c r="H7" s="214">
        <v>0</v>
      </c>
      <c r="I7" s="214">
        <v>0</v>
      </c>
      <c r="J7" s="214">
        <v>0</v>
      </c>
      <c r="K7" s="214">
        <v>0</v>
      </c>
      <c r="L7" s="214">
        <v>0</v>
      </c>
      <c r="M7" s="692">
        <v>0</v>
      </c>
      <c r="N7" s="252">
        <v>0</v>
      </c>
      <c r="O7" s="243">
        <f t="shared" si="1"/>
        <v>2</v>
      </c>
    </row>
    <row r="8" spans="1:15" ht="15" thickBot="1">
      <c r="A8" s="130"/>
      <c r="B8" s="253" t="s">
        <v>54</v>
      </c>
      <c r="C8" s="254">
        <v>12</v>
      </c>
      <c r="D8" s="255">
        <v>0</v>
      </c>
      <c r="E8" s="255">
        <v>18</v>
      </c>
      <c r="F8" s="255">
        <v>1</v>
      </c>
      <c r="G8" s="255">
        <v>7</v>
      </c>
      <c r="H8" s="255">
        <v>6</v>
      </c>
      <c r="I8" s="255">
        <v>11</v>
      </c>
      <c r="J8" s="255">
        <v>3</v>
      </c>
      <c r="K8" s="255">
        <v>19</v>
      </c>
      <c r="L8" s="255">
        <v>4</v>
      </c>
      <c r="M8" s="691">
        <v>6</v>
      </c>
      <c r="N8" s="256">
        <v>4</v>
      </c>
      <c r="O8" s="257">
        <f t="shared" si="1"/>
        <v>91</v>
      </c>
    </row>
    <row r="9" spans="1:15" ht="14.25" thickTop="1">
      <c r="A9" s="714" t="s">
        <v>180</v>
      </c>
      <c r="B9" s="258" t="s">
        <v>51</v>
      </c>
      <c r="C9" s="175">
        <f>IF(C10="","",SUM(C10:C13))</f>
        <v>35</v>
      </c>
      <c r="D9" s="210">
        <f aca="true" t="shared" si="2" ref="D9:N9">IF(D10="","",SUM(D10:D13))</f>
        <v>23</v>
      </c>
      <c r="E9" s="210">
        <f t="shared" si="2"/>
        <v>58</v>
      </c>
      <c r="F9" s="210">
        <f t="shared" si="2"/>
        <v>27</v>
      </c>
      <c r="G9" s="210">
        <f t="shared" si="2"/>
        <v>33</v>
      </c>
      <c r="H9" s="210">
        <f t="shared" si="2"/>
        <v>47</v>
      </c>
      <c r="I9" s="210">
        <f t="shared" si="2"/>
        <v>39</v>
      </c>
      <c r="J9" s="210">
        <f t="shared" si="2"/>
        <v>29</v>
      </c>
      <c r="K9" s="210">
        <f t="shared" si="2"/>
        <v>31</v>
      </c>
      <c r="L9" s="210">
        <f t="shared" si="2"/>
        <v>18</v>
      </c>
      <c r="M9" s="210">
        <f t="shared" si="2"/>
        <v>36</v>
      </c>
      <c r="N9" s="211">
        <f t="shared" si="2"/>
        <v>42</v>
      </c>
      <c r="O9" s="259">
        <f t="shared" si="1"/>
        <v>418</v>
      </c>
    </row>
    <row r="10" spans="1:15" ht="13.5">
      <c r="A10" s="715"/>
      <c r="B10" s="251" t="s">
        <v>52</v>
      </c>
      <c r="C10" s="189">
        <v>23</v>
      </c>
      <c r="D10" s="214">
        <v>21</v>
      </c>
      <c r="E10" s="214">
        <v>21</v>
      </c>
      <c r="F10" s="214">
        <v>12</v>
      </c>
      <c r="G10" s="214">
        <v>23</v>
      </c>
      <c r="H10" s="214">
        <v>18</v>
      </c>
      <c r="I10" s="214">
        <v>29</v>
      </c>
      <c r="J10" s="214">
        <v>22</v>
      </c>
      <c r="K10" s="214">
        <v>14</v>
      </c>
      <c r="L10" s="214">
        <v>18</v>
      </c>
      <c r="M10" s="692">
        <v>19</v>
      </c>
      <c r="N10" s="252">
        <v>20</v>
      </c>
      <c r="O10" s="243">
        <f t="shared" si="1"/>
        <v>240</v>
      </c>
    </row>
    <row r="11" spans="1:15" ht="13.5">
      <c r="A11" s="715"/>
      <c r="B11" s="251" t="s">
        <v>53</v>
      </c>
      <c r="C11" s="189">
        <v>8</v>
      </c>
      <c r="D11" s="214">
        <v>0</v>
      </c>
      <c r="E11" s="214">
        <v>14</v>
      </c>
      <c r="F11" s="214">
        <v>15</v>
      </c>
      <c r="G11" s="214">
        <v>8</v>
      </c>
      <c r="H11" s="214">
        <v>29</v>
      </c>
      <c r="I11" s="214">
        <v>8</v>
      </c>
      <c r="J11" s="214">
        <v>5</v>
      </c>
      <c r="K11" s="214">
        <v>17</v>
      </c>
      <c r="L11" s="214">
        <v>0</v>
      </c>
      <c r="M11" s="692">
        <v>14</v>
      </c>
      <c r="N11" s="252">
        <v>22</v>
      </c>
      <c r="O11" s="243">
        <f t="shared" si="1"/>
        <v>140</v>
      </c>
    </row>
    <row r="12" spans="1:15" ht="13.5">
      <c r="A12" s="715"/>
      <c r="B12" s="251" t="s">
        <v>96</v>
      </c>
      <c r="C12" s="189">
        <v>0</v>
      </c>
      <c r="D12" s="214">
        <v>0</v>
      </c>
      <c r="E12" s="214">
        <v>0</v>
      </c>
      <c r="F12" s="214">
        <v>0</v>
      </c>
      <c r="G12" s="214">
        <v>1</v>
      </c>
      <c r="H12" s="214">
        <v>0</v>
      </c>
      <c r="I12" s="214">
        <v>0</v>
      </c>
      <c r="J12" s="214">
        <v>0</v>
      </c>
      <c r="K12" s="214">
        <v>0</v>
      </c>
      <c r="L12" s="214">
        <v>0</v>
      </c>
      <c r="M12" s="692">
        <v>0</v>
      </c>
      <c r="N12" s="252">
        <v>0</v>
      </c>
      <c r="O12" s="243">
        <f t="shared" si="1"/>
        <v>1</v>
      </c>
    </row>
    <row r="13" spans="1:15" ht="14.25" thickBot="1">
      <c r="A13" s="716"/>
      <c r="B13" s="672" t="s">
        <v>54</v>
      </c>
      <c r="C13" s="670">
        <v>4</v>
      </c>
      <c r="D13" s="255">
        <v>2</v>
      </c>
      <c r="E13" s="255">
        <v>23</v>
      </c>
      <c r="F13" s="255">
        <v>0</v>
      </c>
      <c r="G13" s="255">
        <v>1</v>
      </c>
      <c r="H13" s="255">
        <v>0</v>
      </c>
      <c r="I13" s="255">
        <v>2</v>
      </c>
      <c r="J13" s="255">
        <v>2</v>
      </c>
      <c r="K13" s="255">
        <v>0</v>
      </c>
      <c r="L13" s="255">
        <v>0</v>
      </c>
      <c r="M13" s="691">
        <v>3</v>
      </c>
      <c r="N13" s="256">
        <v>0</v>
      </c>
      <c r="O13" s="237">
        <f t="shared" si="1"/>
        <v>37</v>
      </c>
    </row>
    <row r="14" spans="1:15" ht="14.25" thickTop="1">
      <c r="A14" s="713" t="s">
        <v>141</v>
      </c>
      <c r="B14" s="673" t="s">
        <v>51</v>
      </c>
      <c r="C14" s="273">
        <f>IF(C15="","",SUM(C15:C18))</f>
        <v>17</v>
      </c>
      <c r="D14" s="210">
        <f aca="true" t="shared" si="3" ref="D14:N14">IF(D15="","",SUM(D15:D18))</f>
        <v>37</v>
      </c>
      <c r="E14" s="210">
        <f t="shared" si="3"/>
        <v>20</v>
      </c>
      <c r="F14" s="210">
        <f t="shared" si="3"/>
        <v>27</v>
      </c>
      <c r="G14" s="210">
        <f t="shared" si="3"/>
        <v>30</v>
      </c>
      <c r="H14" s="210">
        <f t="shared" si="3"/>
        <v>55</v>
      </c>
      <c r="I14" s="210">
        <f t="shared" si="3"/>
        <v>25</v>
      </c>
      <c r="J14" s="210">
        <f t="shared" si="3"/>
        <v>40</v>
      </c>
      <c r="K14" s="210">
        <f t="shared" si="3"/>
        <v>33</v>
      </c>
      <c r="L14" s="210">
        <f t="shared" si="3"/>
        <v>33</v>
      </c>
      <c r="M14" s="210">
        <f t="shared" si="3"/>
        <v>17</v>
      </c>
      <c r="N14" s="211">
        <f t="shared" si="3"/>
        <v>36</v>
      </c>
      <c r="O14" s="242">
        <f t="shared" si="1"/>
        <v>370</v>
      </c>
    </row>
    <row r="15" spans="1:15" ht="13.5">
      <c r="A15" s="712"/>
      <c r="B15" s="674" t="s">
        <v>52</v>
      </c>
      <c r="C15" s="671">
        <v>16</v>
      </c>
      <c r="D15" s="214">
        <v>24</v>
      </c>
      <c r="E15" s="214">
        <v>14</v>
      </c>
      <c r="F15" s="214">
        <v>20</v>
      </c>
      <c r="G15" s="214">
        <v>26</v>
      </c>
      <c r="H15" s="214">
        <v>16</v>
      </c>
      <c r="I15" s="214">
        <v>19</v>
      </c>
      <c r="J15" s="214">
        <v>20</v>
      </c>
      <c r="K15" s="214">
        <v>18</v>
      </c>
      <c r="L15" s="214">
        <v>21</v>
      </c>
      <c r="M15" s="692">
        <v>14</v>
      </c>
      <c r="N15" s="252">
        <v>20</v>
      </c>
      <c r="O15" s="243">
        <f t="shared" si="1"/>
        <v>228</v>
      </c>
    </row>
    <row r="16" spans="1:15" ht="13.5">
      <c r="A16" s="712"/>
      <c r="B16" s="251" t="s">
        <v>53</v>
      </c>
      <c r="C16" s="189">
        <v>0</v>
      </c>
      <c r="D16" s="214">
        <v>12</v>
      </c>
      <c r="E16" s="214">
        <v>4</v>
      </c>
      <c r="F16" s="214">
        <v>2</v>
      </c>
      <c r="G16" s="214">
        <v>4</v>
      </c>
      <c r="H16" s="214">
        <v>36</v>
      </c>
      <c r="I16" s="214">
        <v>0</v>
      </c>
      <c r="J16" s="214">
        <v>16</v>
      </c>
      <c r="K16" s="214">
        <v>0</v>
      </c>
      <c r="L16" s="214">
        <v>6</v>
      </c>
      <c r="M16" s="692">
        <v>0</v>
      </c>
      <c r="N16" s="252">
        <v>15</v>
      </c>
      <c r="O16" s="243">
        <f t="shared" si="1"/>
        <v>95</v>
      </c>
    </row>
    <row r="17" spans="1:15" ht="14.25">
      <c r="A17" s="129"/>
      <c r="B17" s="251" t="s">
        <v>96</v>
      </c>
      <c r="C17" s="189">
        <v>0</v>
      </c>
      <c r="D17" s="214">
        <v>0</v>
      </c>
      <c r="E17" s="214">
        <v>0</v>
      </c>
      <c r="F17" s="214">
        <v>0</v>
      </c>
      <c r="G17" s="214">
        <v>0</v>
      </c>
      <c r="H17" s="214">
        <v>0</v>
      </c>
      <c r="I17" s="214">
        <v>0</v>
      </c>
      <c r="J17" s="214">
        <v>0</v>
      </c>
      <c r="K17" s="214">
        <v>0</v>
      </c>
      <c r="L17" s="214">
        <v>0</v>
      </c>
      <c r="M17" s="692">
        <v>0</v>
      </c>
      <c r="N17" s="252">
        <v>0</v>
      </c>
      <c r="O17" s="243">
        <f t="shared" si="1"/>
        <v>0</v>
      </c>
    </row>
    <row r="18" spans="1:15" ht="15" thickBot="1">
      <c r="A18" s="130"/>
      <c r="B18" s="253" t="s">
        <v>54</v>
      </c>
      <c r="C18" s="193">
        <v>1</v>
      </c>
      <c r="D18" s="255">
        <v>1</v>
      </c>
      <c r="E18" s="255">
        <v>2</v>
      </c>
      <c r="F18" s="255">
        <v>5</v>
      </c>
      <c r="G18" s="255">
        <v>0</v>
      </c>
      <c r="H18" s="255">
        <v>3</v>
      </c>
      <c r="I18" s="255">
        <v>6</v>
      </c>
      <c r="J18" s="255">
        <v>4</v>
      </c>
      <c r="K18" s="255">
        <v>15</v>
      </c>
      <c r="L18" s="255">
        <v>6</v>
      </c>
      <c r="M18" s="691">
        <v>3</v>
      </c>
      <c r="N18" s="256">
        <v>1</v>
      </c>
      <c r="O18" s="237">
        <f t="shared" si="1"/>
        <v>47</v>
      </c>
    </row>
    <row r="19" spans="1:15" ht="14.25" thickTop="1">
      <c r="A19" s="712" t="s">
        <v>72</v>
      </c>
      <c r="B19" s="258" t="s">
        <v>51</v>
      </c>
      <c r="C19" s="179">
        <f>IF(C20="","",SUM(C20:C23))</f>
        <v>51</v>
      </c>
      <c r="D19" s="210">
        <f aca="true" t="shared" si="4" ref="D19:N19">IF(D20="","",SUM(D20:D23))</f>
        <v>27</v>
      </c>
      <c r="E19" s="210">
        <f t="shared" si="4"/>
        <v>67</v>
      </c>
      <c r="F19" s="210">
        <f t="shared" si="4"/>
        <v>53</v>
      </c>
      <c r="G19" s="210">
        <f t="shared" si="4"/>
        <v>37</v>
      </c>
      <c r="H19" s="210">
        <f t="shared" si="4"/>
        <v>50</v>
      </c>
      <c r="I19" s="210">
        <f t="shared" si="4"/>
        <v>56</v>
      </c>
      <c r="J19" s="210">
        <f t="shared" si="4"/>
        <v>126</v>
      </c>
      <c r="K19" s="210">
        <f t="shared" si="4"/>
        <v>44</v>
      </c>
      <c r="L19" s="210">
        <f>IF(L20="","",SUM(L20:L23))</f>
        <v>53</v>
      </c>
      <c r="M19" s="210">
        <f t="shared" si="4"/>
        <v>25</v>
      </c>
      <c r="N19" s="211">
        <f t="shared" si="4"/>
        <v>31</v>
      </c>
      <c r="O19" s="242">
        <f t="shared" si="1"/>
        <v>620</v>
      </c>
    </row>
    <row r="20" spans="1:15" ht="13.5">
      <c r="A20" s="712"/>
      <c r="B20" s="251" t="s">
        <v>52</v>
      </c>
      <c r="C20" s="189">
        <v>39</v>
      </c>
      <c r="D20" s="214">
        <v>17</v>
      </c>
      <c r="E20" s="214">
        <v>36</v>
      </c>
      <c r="F20" s="214">
        <v>29</v>
      </c>
      <c r="G20" s="214">
        <v>27</v>
      </c>
      <c r="H20" s="214">
        <v>16</v>
      </c>
      <c r="I20" s="214">
        <v>32</v>
      </c>
      <c r="J20" s="214">
        <v>20</v>
      </c>
      <c r="K20" s="214">
        <v>31</v>
      </c>
      <c r="L20" s="214">
        <v>29</v>
      </c>
      <c r="M20" s="692">
        <v>19</v>
      </c>
      <c r="N20" s="252">
        <v>19</v>
      </c>
      <c r="O20" s="243">
        <f t="shared" si="1"/>
        <v>314</v>
      </c>
    </row>
    <row r="21" spans="1:15" ht="13.5">
      <c r="A21" s="712"/>
      <c r="B21" s="251" t="s">
        <v>53</v>
      </c>
      <c r="C21" s="189">
        <v>10</v>
      </c>
      <c r="D21" s="214">
        <v>0</v>
      </c>
      <c r="E21" s="214">
        <v>16</v>
      </c>
      <c r="F21" s="214">
        <v>12</v>
      </c>
      <c r="G21" s="214">
        <v>0</v>
      </c>
      <c r="H21" s="214">
        <v>18</v>
      </c>
      <c r="I21" s="214">
        <v>13</v>
      </c>
      <c r="J21" s="214">
        <v>6</v>
      </c>
      <c r="K21" s="214">
        <v>2</v>
      </c>
      <c r="L21" s="214">
        <v>12</v>
      </c>
      <c r="M21" s="692">
        <v>4</v>
      </c>
      <c r="N21" s="252">
        <v>0</v>
      </c>
      <c r="O21" s="243">
        <f t="shared" si="1"/>
        <v>93</v>
      </c>
    </row>
    <row r="22" spans="1:15" ht="14.25">
      <c r="A22" s="129"/>
      <c r="B22" s="251" t="s">
        <v>96</v>
      </c>
      <c r="C22" s="189">
        <v>0</v>
      </c>
      <c r="D22" s="214">
        <v>0</v>
      </c>
      <c r="E22" s="214">
        <v>0</v>
      </c>
      <c r="F22" s="214">
        <v>0</v>
      </c>
      <c r="G22" s="214">
        <v>0</v>
      </c>
      <c r="H22" s="214">
        <v>0</v>
      </c>
      <c r="I22" s="214">
        <v>0</v>
      </c>
      <c r="J22" s="214">
        <v>0</v>
      </c>
      <c r="K22" s="214">
        <v>0</v>
      </c>
      <c r="L22" s="214">
        <v>0</v>
      </c>
      <c r="M22" s="692">
        <v>0</v>
      </c>
      <c r="N22" s="252">
        <v>0</v>
      </c>
      <c r="O22" s="243">
        <f t="shared" si="1"/>
        <v>0</v>
      </c>
    </row>
    <row r="23" spans="1:15" ht="15" thickBot="1">
      <c r="A23" s="129"/>
      <c r="B23" s="260" t="s">
        <v>54</v>
      </c>
      <c r="C23" s="254">
        <v>2</v>
      </c>
      <c r="D23" s="255">
        <v>10</v>
      </c>
      <c r="E23" s="255">
        <v>15</v>
      </c>
      <c r="F23" s="255">
        <v>12</v>
      </c>
      <c r="G23" s="255">
        <v>10</v>
      </c>
      <c r="H23" s="255">
        <v>16</v>
      </c>
      <c r="I23" s="255">
        <v>11</v>
      </c>
      <c r="J23" s="255">
        <v>100</v>
      </c>
      <c r="K23" s="255">
        <v>11</v>
      </c>
      <c r="L23" s="255">
        <v>12</v>
      </c>
      <c r="M23" s="691">
        <v>2</v>
      </c>
      <c r="N23" s="256">
        <v>12</v>
      </c>
      <c r="O23" s="237">
        <f t="shared" si="1"/>
        <v>213</v>
      </c>
    </row>
    <row r="24" spans="1:15" ht="14.25" thickTop="1">
      <c r="A24" s="713" t="s">
        <v>71</v>
      </c>
      <c r="B24" s="250" t="s">
        <v>51</v>
      </c>
      <c r="C24" s="175">
        <f>IF(C25="","",SUM(C25:C28))</f>
        <v>44</v>
      </c>
      <c r="D24" s="210">
        <f aca="true" t="shared" si="5" ref="D24:N24">IF(D25="","",SUM(D25:D28))</f>
        <v>42</v>
      </c>
      <c r="E24" s="210">
        <f t="shared" si="5"/>
        <v>91</v>
      </c>
      <c r="F24" s="210">
        <f t="shared" si="5"/>
        <v>30</v>
      </c>
      <c r="G24" s="210">
        <f t="shared" si="5"/>
        <v>32</v>
      </c>
      <c r="H24" s="210">
        <f t="shared" si="5"/>
        <v>43</v>
      </c>
      <c r="I24" s="210">
        <f t="shared" si="5"/>
        <v>49</v>
      </c>
      <c r="J24" s="210">
        <f t="shared" si="5"/>
        <v>56</v>
      </c>
      <c r="K24" s="210">
        <f t="shared" si="5"/>
        <v>54</v>
      </c>
      <c r="L24" s="210">
        <f t="shared" si="5"/>
        <v>47</v>
      </c>
      <c r="M24" s="210">
        <f t="shared" si="5"/>
        <v>45</v>
      </c>
      <c r="N24" s="211">
        <f t="shared" si="5"/>
        <v>36</v>
      </c>
      <c r="O24" s="242">
        <f t="shared" si="1"/>
        <v>569</v>
      </c>
    </row>
    <row r="25" spans="1:15" ht="13.5">
      <c r="A25" s="712"/>
      <c r="B25" s="251" t="s">
        <v>52</v>
      </c>
      <c r="C25" s="189">
        <v>20</v>
      </c>
      <c r="D25" s="214">
        <v>37</v>
      </c>
      <c r="E25" s="214">
        <v>33</v>
      </c>
      <c r="F25" s="214">
        <v>24</v>
      </c>
      <c r="G25" s="214">
        <v>21</v>
      </c>
      <c r="H25" s="214">
        <v>21</v>
      </c>
      <c r="I25" s="214">
        <v>24</v>
      </c>
      <c r="J25" s="214">
        <v>25</v>
      </c>
      <c r="K25" s="214">
        <v>26</v>
      </c>
      <c r="L25" s="214">
        <v>33</v>
      </c>
      <c r="M25" s="692">
        <v>25</v>
      </c>
      <c r="N25" s="252">
        <v>25</v>
      </c>
      <c r="O25" s="243">
        <f t="shared" si="1"/>
        <v>314</v>
      </c>
    </row>
    <row r="26" spans="1:15" ht="13.5">
      <c r="A26" s="712"/>
      <c r="B26" s="251" t="s">
        <v>53</v>
      </c>
      <c r="C26" s="189">
        <v>5</v>
      </c>
      <c r="D26" s="214">
        <v>4</v>
      </c>
      <c r="E26" s="214">
        <v>50</v>
      </c>
      <c r="F26" s="214">
        <v>0</v>
      </c>
      <c r="G26" s="214">
        <v>8</v>
      </c>
      <c r="H26" s="214">
        <v>0</v>
      </c>
      <c r="I26" s="214">
        <v>20</v>
      </c>
      <c r="J26" s="214">
        <v>5</v>
      </c>
      <c r="K26" s="214">
        <v>12</v>
      </c>
      <c r="L26" s="214">
        <v>5</v>
      </c>
      <c r="M26" s="692">
        <v>4</v>
      </c>
      <c r="N26" s="252">
        <v>2</v>
      </c>
      <c r="O26" s="243">
        <f t="shared" si="1"/>
        <v>115</v>
      </c>
    </row>
    <row r="27" spans="1:15" ht="14.25">
      <c r="A27" s="129"/>
      <c r="B27" s="251" t="s">
        <v>96</v>
      </c>
      <c r="C27" s="189">
        <v>0</v>
      </c>
      <c r="D27" s="214">
        <v>0</v>
      </c>
      <c r="E27" s="214">
        <v>0</v>
      </c>
      <c r="F27" s="214">
        <v>0</v>
      </c>
      <c r="G27" s="214">
        <v>1</v>
      </c>
      <c r="H27" s="214">
        <v>0</v>
      </c>
      <c r="I27" s="214">
        <v>0</v>
      </c>
      <c r="J27" s="214">
        <v>0</v>
      </c>
      <c r="K27" s="214">
        <v>0</v>
      </c>
      <c r="L27" s="214">
        <v>0</v>
      </c>
      <c r="M27" s="692">
        <v>0</v>
      </c>
      <c r="N27" s="252">
        <v>0</v>
      </c>
      <c r="O27" s="243">
        <f t="shared" si="1"/>
        <v>1</v>
      </c>
    </row>
    <row r="28" spans="1:15" ht="15" thickBot="1">
      <c r="A28" s="130"/>
      <c r="B28" s="253" t="s">
        <v>54</v>
      </c>
      <c r="C28" s="254">
        <v>19</v>
      </c>
      <c r="D28" s="255">
        <v>1</v>
      </c>
      <c r="E28" s="255">
        <v>8</v>
      </c>
      <c r="F28" s="255">
        <v>6</v>
      </c>
      <c r="G28" s="255">
        <v>2</v>
      </c>
      <c r="H28" s="255">
        <v>22</v>
      </c>
      <c r="I28" s="255">
        <v>5</v>
      </c>
      <c r="J28" s="255">
        <v>26</v>
      </c>
      <c r="K28" s="255">
        <v>16</v>
      </c>
      <c r="L28" s="255">
        <v>9</v>
      </c>
      <c r="M28" s="691">
        <v>16</v>
      </c>
      <c r="N28" s="256">
        <v>9</v>
      </c>
      <c r="O28" s="237">
        <f t="shared" si="1"/>
        <v>139</v>
      </c>
    </row>
    <row r="29" spans="1:15" ht="14.25" thickTop="1">
      <c r="A29" s="713" t="s">
        <v>70</v>
      </c>
      <c r="B29" s="250" t="s">
        <v>51</v>
      </c>
      <c r="C29" s="175">
        <f>IF(C30="","",SUM(C30:C33))</f>
        <v>363</v>
      </c>
      <c r="D29" s="210">
        <f aca="true" t="shared" si="6" ref="D29:N29">IF(D30="","",SUM(D30:D33))</f>
        <v>216</v>
      </c>
      <c r="E29" s="210">
        <f t="shared" si="6"/>
        <v>183</v>
      </c>
      <c r="F29" s="210">
        <f t="shared" si="6"/>
        <v>254</v>
      </c>
      <c r="G29" s="210">
        <f t="shared" si="6"/>
        <v>182</v>
      </c>
      <c r="H29" s="210">
        <f t="shared" si="6"/>
        <v>229</v>
      </c>
      <c r="I29" s="210">
        <f t="shared" si="6"/>
        <v>278</v>
      </c>
      <c r="J29" s="210">
        <f t="shared" si="6"/>
        <v>248</v>
      </c>
      <c r="K29" s="210">
        <f t="shared" si="6"/>
        <v>201</v>
      </c>
      <c r="L29" s="210">
        <f t="shared" si="6"/>
        <v>174</v>
      </c>
      <c r="M29" s="210">
        <f t="shared" si="6"/>
        <v>166</v>
      </c>
      <c r="N29" s="211">
        <f t="shared" si="6"/>
        <v>218</v>
      </c>
      <c r="O29" s="242">
        <f t="shared" si="1"/>
        <v>2712</v>
      </c>
    </row>
    <row r="30" spans="1:15" ht="13.5">
      <c r="A30" s="712"/>
      <c r="B30" s="251" t="s">
        <v>52</v>
      </c>
      <c r="C30" s="189">
        <v>87</v>
      </c>
      <c r="D30" s="214">
        <v>104</v>
      </c>
      <c r="E30" s="214">
        <v>81</v>
      </c>
      <c r="F30" s="214">
        <v>86</v>
      </c>
      <c r="G30" s="214">
        <v>108</v>
      </c>
      <c r="H30" s="214">
        <v>78</v>
      </c>
      <c r="I30" s="214">
        <v>111</v>
      </c>
      <c r="J30" s="214">
        <v>93</v>
      </c>
      <c r="K30" s="214">
        <v>99</v>
      </c>
      <c r="L30" s="214">
        <v>71</v>
      </c>
      <c r="M30" s="692">
        <v>63</v>
      </c>
      <c r="N30" s="252">
        <v>90</v>
      </c>
      <c r="O30" s="243">
        <f t="shared" si="1"/>
        <v>1071</v>
      </c>
    </row>
    <row r="31" spans="1:15" ht="13.5">
      <c r="A31" s="712"/>
      <c r="B31" s="251" t="s">
        <v>53</v>
      </c>
      <c r="C31" s="189">
        <v>269</v>
      </c>
      <c r="D31" s="214">
        <v>28</v>
      </c>
      <c r="E31" s="214">
        <v>91</v>
      </c>
      <c r="F31" s="214">
        <v>149</v>
      </c>
      <c r="G31" s="214">
        <v>48</v>
      </c>
      <c r="H31" s="214">
        <v>134</v>
      </c>
      <c r="I31" s="214">
        <v>141</v>
      </c>
      <c r="J31" s="214">
        <v>143</v>
      </c>
      <c r="K31" s="214">
        <v>84</v>
      </c>
      <c r="L31" s="214">
        <v>83</v>
      </c>
      <c r="M31" s="692">
        <v>88</v>
      </c>
      <c r="N31" s="252">
        <v>114</v>
      </c>
      <c r="O31" s="243">
        <f t="shared" si="1"/>
        <v>1372</v>
      </c>
    </row>
    <row r="32" spans="1:15" ht="14.25">
      <c r="A32" s="129"/>
      <c r="B32" s="251" t="s">
        <v>96</v>
      </c>
      <c r="C32" s="189">
        <v>0</v>
      </c>
      <c r="D32" s="214">
        <v>0</v>
      </c>
      <c r="E32" s="214">
        <v>0</v>
      </c>
      <c r="F32" s="214">
        <v>0</v>
      </c>
      <c r="G32" s="214">
        <v>0</v>
      </c>
      <c r="H32" s="214">
        <v>4</v>
      </c>
      <c r="I32" s="214">
        <v>0</v>
      </c>
      <c r="J32" s="214">
        <v>0</v>
      </c>
      <c r="K32" s="214">
        <v>0</v>
      </c>
      <c r="L32" s="214">
        <v>0</v>
      </c>
      <c r="M32" s="692">
        <v>1</v>
      </c>
      <c r="N32" s="252">
        <v>0</v>
      </c>
      <c r="O32" s="243">
        <f t="shared" si="1"/>
        <v>5</v>
      </c>
    </row>
    <row r="33" spans="1:15" ht="15" thickBot="1">
      <c r="A33" s="130"/>
      <c r="B33" s="253" t="s">
        <v>54</v>
      </c>
      <c r="C33" s="254">
        <v>7</v>
      </c>
      <c r="D33" s="255">
        <v>84</v>
      </c>
      <c r="E33" s="255">
        <v>11</v>
      </c>
      <c r="F33" s="255">
        <v>19</v>
      </c>
      <c r="G33" s="255">
        <v>26</v>
      </c>
      <c r="H33" s="255">
        <v>13</v>
      </c>
      <c r="I33" s="255">
        <v>26</v>
      </c>
      <c r="J33" s="255">
        <v>12</v>
      </c>
      <c r="K33" s="255">
        <v>18</v>
      </c>
      <c r="L33" s="255">
        <v>20</v>
      </c>
      <c r="M33" s="691">
        <v>14</v>
      </c>
      <c r="N33" s="256">
        <v>14</v>
      </c>
      <c r="O33" s="237">
        <f t="shared" si="1"/>
        <v>264</v>
      </c>
    </row>
    <row r="34" spans="1:15" ht="14.25" thickTop="1">
      <c r="A34" s="713" t="s">
        <v>142</v>
      </c>
      <c r="B34" s="250" t="s">
        <v>51</v>
      </c>
      <c r="C34" s="175">
        <f>IF(C35="","",SUM(C35:C38))</f>
        <v>28</v>
      </c>
      <c r="D34" s="210">
        <f aca="true" t="shared" si="7" ref="D34:N34">IF(D35="","",SUM(D35:D38))</f>
        <v>63</v>
      </c>
      <c r="E34" s="210">
        <f t="shared" si="7"/>
        <v>30</v>
      </c>
      <c r="F34" s="210">
        <f t="shared" si="7"/>
        <v>36</v>
      </c>
      <c r="G34" s="210">
        <f t="shared" si="7"/>
        <v>43</v>
      </c>
      <c r="H34" s="210">
        <f t="shared" si="7"/>
        <v>43</v>
      </c>
      <c r="I34" s="210">
        <f t="shared" si="7"/>
        <v>69</v>
      </c>
      <c r="J34" s="210">
        <f t="shared" si="7"/>
        <v>63</v>
      </c>
      <c r="K34" s="210">
        <f t="shared" si="7"/>
        <v>40</v>
      </c>
      <c r="L34" s="210">
        <f t="shared" si="7"/>
        <v>34</v>
      </c>
      <c r="M34" s="210">
        <f t="shared" si="7"/>
        <v>22</v>
      </c>
      <c r="N34" s="211">
        <f t="shared" si="7"/>
        <v>52</v>
      </c>
      <c r="O34" s="242">
        <f t="shared" si="1"/>
        <v>523</v>
      </c>
    </row>
    <row r="35" spans="1:15" ht="13.5">
      <c r="A35" s="712"/>
      <c r="B35" s="251" t="s">
        <v>52</v>
      </c>
      <c r="C35" s="189">
        <v>18</v>
      </c>
      <c r="D35" s="214">
        <v>18</v>
      </c>
      <c r="E35" s="214">
        <v>10</v>
      </c>
      <c r="F35" s="214">
        <v>15</v>
      </c>
      <c r="G35" s="214">
        <v>19</v>
      </c>
      <c r="H35" s="214">
        <v>17</v>
      </c>
      <c r="I35" s="214">
        <v>22</v>
      </c>
      <c r="J35" s="214">
        <v>14</v>
      </c>
      <c r="K35" s="214">
        <v>21</v>
      </c>
      <c r="L35" s="214">
        <v>22</v>
      </c>
      <c r="M35" s="692">
        <v>19</v>
      </c>
      <c r="N35" s="252">
        <v>13</v>
      </c>
      <c r="O35" s="243">
        <f t="shared" si="1"/>
        <v>208</v>
      </c>
    </row>
    <row r="36" spans="1:15" ht="13.5">
      <c r="A36" s="712"/>
      <c r="B36" s="251" t="s">
        <v>53</v>
      </c>
      <c r="C36" s="189">
        <v>6</v>
      </c>
      <c r="D36" s="214">
        <v>31</v>
      </c>
      <c r="E36" s="214">
        <v>16</v>
      </c>
      <c r="F36" s="214">
        <v>16</v>
      </c>
      <c r="G36" s="214">
        <v>22</v>
      </c>
      <c r="H36" s="214">
        <v>22</v>
      </c>
      <c r="I36" s="214">
        <v>29</v>
      </c>
      <c r="J36" s="214">
        <v>38</v>
      </c>
      <c r="K36" s="214">
        <v>17</v>
      </c>
      <c r="L36" s="214">
        <v>10</v>
      </c>
      <c r="M36" s="692">
        <v>0</v>
      </c>
      <c r="N36" s="252">
        <v>31</v>
      </c>
      <c r="O36" s="243">
        <f t="shared" si="1"/>
        <v>238</v>
      </c>
    </row>
    <row r="37" spans="1:15" ht="14.25">
      <c r="A37" s="129"/>
      <c r="B37" s="251" t="s">
        <v>96</v>
      </c>
      <c r="C37" s="189">
        <v>0</v>
      </c>
      <c r="D37" s="214">
        <v>1</v>
      </c>
      <c r="E37" s="214">
        <v>0</v>
      </c>
      <c r="F37" s="214">
        <v>0</v>
      </c>
      <c r="G37" s="214">
        <v>0</v>
      </c>
      <c r="H37" s="214">
        <v>0</v>
      </c>
      <c r="I37" s="214">
        <v>0</v>
      </c>
      <c r="J37" s="214">
        <v>0</v>
      </c>
      <c r="K37" s="214">
        <v>0</v>
      </c>
      <c r="L37" s="214">
        <v>0</v>
      </c>
      <c r="M37" s="692">
        <v>0</v>
      </c>
      <c r="N37" s="252">
        <v>0</v>
      </c>
      <c r="O37" s="243">
        <f t="shared" si="1"/>
        <v>1</v>
      </c>
    </row>
    <row r="38" spans="1:15" ht="15" thickBot="1">
      <c r="A38" s="130"/>
      <c r="B38" s="253" t="s">
        <v>54</v>
      </c>
      <c r="C38" s="193">
        <v>4</v>
      </c>
      <c r="D38" s="255">
        <v>13</v>
      </c>
      <c r="E38" s="255">
        <v>4</v>
      </c>
      <c r="F38" s="255">
        <v>5</v>
      </c>
      <c r="G38" s="255">
        <v>2</v>
      </c>
      <c r="H38" s="255">
        <v>4</v>
      </c>
      <c r="I38" s="255">
        <v>18</v>
      </c>
      <c r="J38" s="255">
        <v>11</v>
      </c>
      <c r="K38" s="255">
        <v>2</v>
      </c>
      <c r="L38" s="255">
        <v>2</v>
      </c>
      <c r="M38" s="691">
        <v>3</v>
      </c>
      <c r="N38" s="256">
        <v>8</v>
      </c>
      <c r="O38" s="237">
        <f t="shared" si="1"/>
        <v>76</v>
      </c>
    </row>
    <row r="39" spans="1:15" ht="14.25" thickTop="1">
      <c r="A39" s="712" t="s">
        <v>143</v>
      </c>
      <c r="B39" s="258" t="s">
        <v>51</v>
      </c>
      <c r="C39" s="179">
        <f>IF(C40="","",SUM(C40:C43))</f>
        <v>12</v>
      </c>
      <c r="D39" s="210">
        <f aca="true" t="shared" si="8" ref="D39:N39">IF(D40="","",SUM(D40:D43))</f>
        <v>11</v>
      </c>
      <c r="E39" s="210">
        <f t="shared" si="8"/>
        <v>13</v>
      </c>
      <c r="F39" s="210">
        <f t="shared" si="8"/>
        <v>11</v>
      </c>
      <c r="G39" s="210">
        <f t="shared" si="8"/>
        <v>9</v>
      </c>
      <c r="H39" s="210">
        <f t="shared" si="8"/>
        <v>6</v>
      </c>
      <c r="I39" s="210">
        <f t="shared" si="8"/>
        <v>19</v>
      </c>
      <c r="J39" s="210">
        <f t="shared" si="8"/>
        <v>16</v>
      </c>
      <c r="K39" s="210">
        <f t="shared" si="8"/>
        <v>4</v>
      </c>
      <c r="L39" s="210">
        <f t="shared" si="8"/>
        <v>10</v>
      </c>
      <c r="M39" s="210">
        <f t="shared" si="8"/>
        <v>8</v>
      </c>
      <c r="N39" s="211">
        <f t="shared" si="8"/>
        <v>14</v>
      </c>
      <c r="O39" s="242">
        <f t="shared" si="1"/>
        <v>133</v>
      </c>
    </row>
    <row r="40" spans="1:15" ht="13.5">
      <c r="A40" s="712"/>
      <c r="B40" s="251" t="s">
        <v>52</v>
      </c>
      <c r="C40" s="189">
        <v>12</v>
      </c>
      <c r="D40" s="214">
        <v>11</v>
      </c>
      <c r="E40" s="214">
        <v>9</v>
      </c>
      <c r="F40" s="214">
        <v>11</v>
      </c>
      <c r="G40" s="214">
        <v>9</v>
      </c>
      <c r="H40" s="214">
        <v>6</v>
      </c>
      <c r="I40" s="214">
        <v>19</v>
      </c>
      <c r="J40" s="214">
        <v>16</v>
      </c>
      <c r="K40" s="214">
        <v>4</v>
      </c>
      <c r="L40" s="214">
        <v>8</v>
      </c>
      <c r="M40" s="692">
        <v>8</v>
      </c>
      <c r="N40" s="252">
        <v>14</v>
      </c>
      <c r="O40" s="243">
        <f t="shared" si="1"/>
        <v>127</v>
      </c>
    </row>
    <row r="41" spans="1:15" ht="13.5">
      <c r="A41" s="712"/>
      <c r="B41" s="251" t="s">
        <v>53</v>
      </c>
      <c r="C41" s="189">
        <v>0</v>
      </c>
      <c r="D41" s="214">
        <v>0</v>
      </c>
      <c r="E41" s="214">
        <v>4</v>
      </c>
      <c r="F41" s="214">
        <v>0</v>
      </c>
      <c r="G41" s="214">
        <v>0</v>
      </c>
      <c r="H41" s="214">
        <v>0</v>
      </c>
      <c r="I41" s="214">
        <v>0</v>
      </c>
      <c r="J41" s="214">
        <v>0</v>
      </c>
      <c r="K41" s="214">
        <v>0</v>
      </c>
      <c r="L41" s="214">
        <v>1</v>
      </c>
      <c r="M41" s="692">
        <v>0</v>
      </c>
      <c r="N41" s="252">
        <v>0</v>
      </c>
      <c r="O41" s="243">
        <f t="shared" si="1"/>
        <v>5</v>
      </c>
    </row>
    <row r="42" spans="1:15" ht="14.25">
      <c r="A42" s="129"/>
      <c r="B42" s="251" t="s">
        <v>96</v>
      </c>
      <c r="C42" s="189">
        <v>0</v>
      </c>
      <c r="D42" s="214">
        <v>0</v>
      </c>
      <c r="E42" s="214">
        <v>0</v>
      </c>
      <c r="F42" s="214">
        <v>0</v>
      </c>
      <c r="G42" s="214">
        <v>0</v>
      </c>
      <c r="H42" s="214">
        <v>0</v>
      </c>
      <c r="I42" s="214">
        <v>0</v>
      </c>
      <c r="J42" s="214">
        <v>0</v>
      </c>
      <c r="K42" s="214">
        <v>0</v>
      </c>
      <c r="L42" s="214">
        <v>1</v>
      </c>
      <c r="M42" s="692">
        <v>0</v>
      </c>
      <c r="N42" s="252">
        <v>0</v>
      </c>
      <c r="O42" s="243">
        <f t="shared" si="1"/>
        <v>1</v>
      </c>
    </row>
    <row r="43" spans="1:15" ht="15" thickBot="1">
      <c r="A43" s="130"/>
      <c r="B43" s="253" t="s">
        <v>54</v>
      </c>
      <c r="C43" s="193">
        <v>0</v>
      </c>
      <c r="D43" s="255">
        <v>0</v>
      </c>
      <c r="E43" s="255">
        <v>0</v>
      </c>
      <c r="F43" s="255">
        <v>0</v>
      </c>
      <c r="G43" s="255">
        <v>0</v>
      </c>
      <c r="H43" s="255">
        <v>0</v>
      </c>
      <c r="I43" s="255">
        <v>0</v>
      </c>
      <c r="J43" s="255">
        <v>0</v>
      </c>
      <c r="K43" s="255">
        <v>0</v>
      </c>
      <c r="L43" s="255">
        <v>0</v>
      </c>
      <c r="M43" s="691">
        <v>0</v>
      </c>
      <c r="N43" s="256">
        <v>0</v>
      </c>
      <c r="O43" s="237">
        <f t="shared" si="1"/>
        <v>0</v>
      </c>
    </row>
    <row r="44" spans="1:15" ht="14.25" thickTop="1">
      <c r="A44" s="714" t="s">
        <v>144</v>
      </c>
      <c r="B44" s="250" t="s">
        <v>51</v>
      </c>
      <c r="C44" s="179">
        <f aca="true" t="shared" si="9" ref="C44:N44">IF(C45="","",SUM(C45:C48))</f>
        <v>21</v>
      </c>
      <c r="D44" s="210">
        <f t="shared" si="9"/>
        <v>17</v>
      </c>
      <c r="E44" s="210">
        <f t="shared" si="9"/>
        <v>17</v>
      </c>
      <c r="F44" s="210">
        <f t="shared" si="9"/>
        <v>28</v>
      </c>
      <c r="G44" s="210">
        <f t="shared" si="9"/>
        <v>22</v>
      </c>
      <c r="H44" s="210">
        <f t="shared" si="9"/>
        <v>13</v>
      </c>
      <c r="I44" s="210">
        <f t="shared" si="9"/>
        <v>16</v>
      </c>
      <c r="J44" s="210">
        <f t="shared" si="9"/>
        <v>30</v>
      </c>
      <c r="K44" s="210">
        <f t="shared" si="9"/>
        <v>18</v>
      </c>
      <c r="L44" s="210">
        <f t="shared" si="9"/>
        <v>16</v>
      </c>
      <c r="M44" s="210">
        <f t="shared" si="9"/>
        <v>16</v>
      </c>
      <c r="N44" s="211">
        <f t="shared" si="9"/>
        <v>18</v>
      </c>
      <c r="O44" s="242">
        <f t="shared" si="1"/>
        <v>232</v>
      </c>
    </row>
    <row r="45" spans="1:15" ht="13.5" customHeight="1">
      <c r="A45" s="715"/>
      <c r="B45" s="251" t="s">
        <v>52</v>
      </c>
      <c r="C45" s="189">
        <v>10</v>
      </c>
      <c r="D45" s="214">
        <v>11</v>
      </c>
      <c r="E45" s="214">
        <v>11</v>
      </c>
      <c r="F45" s="214">
        <v>16</v>
      </c>
      <c r="G45" s="214">
        <v>16</v>
      </c>
      <c r="H45" s="214">
        <v>13</v>
      </c>
      <c r="I45" s="214">
        <v>13</v>
      </c>
      <c r="J45" s="214">
        <v>15</v>
      </c>
      <c r="K45" s="214">
        <v>16</v>
      </c>
      <c r="L45" s="214">
        <v>10</v>
      </c>
      <c r="M45" s="692">
        <v>9</v>
      </c>
      <c r="N45" s="252">
        <v>8</v>
      </c>
      <c r="O45" s="243">
        <f t="shared" si="1"/>
        <v>148</v>
      </c>
    </row>
    <row r="46" spans="1:15" ht="13.5">
      <c r="A46" s="715"/>
      <c r="B46" s="251" t="s">
        <v>53</v>
      </c>
      <c r="C46" s="189">
        <v>10</v>
      </c>
      <c r="D46" s="214">
        <v>6</v>
      </c>
      <c r="E46" s="214">
        <v>6</v>
      </c>
      <c r="F46" s="214">
        <v>12</v>
      </c>
      <c r="G46" s="214">
        <v>6</v>
      </c>
      <c r="H46" s="214">
        <v>0</v>
      </c>
      <c r="I46" s="214">
        <v>3</v>
      </c>
      <c r="J46" s="214">
        <v>15</v>
      </c>
      <c r="K46" s="214">
        <v>0</v>
      </c>
      <c r="L46" s="214">
        <v>4</v>
      </c>
      <c r="M46" s="692">
        <v>7</v>
      </c>
      <c r="N46" s="252">
        <v>10</v>
      </c>
      <c r="O46" s="243">
        <f t="shared" si="1"/>
        <v>79</v>
      </c>
    </row>
    <row r="47" spans="1:15" ht="14.25" customHeight="1">
      <c r="A47" s="715"/>
      <c r="B47" s="251" t="s">
        <v>83</v>
      </c>
      <c r="C47" s="189">
        <v>0</v>
      </c>
      <c r="D47" s="214">
        <v>0</v>
      </c>
      <c r="E47" s="214">
        <v>0</v>
      </c>
      <c r="F47" s="214">
        <v>0</v>
      </c>
      <c r="G47" s="214">
        <v>0</v>
      </c>
      <c r="H47" s="214">
        <v>0</v>
      </c>
      <c r="I47" s="214">
        <v>0</v>
      </c>
      <c r="J47" s="214">
        <v>0</v>
      </c>
      <c r="K47" s="214">
        <v>0</v>
      </c>
      <c r="L47" s="214">
        <v>0</v>
      </c>
      <c r="M47" s="692">
        <v>0</v>
      </c>
      <c r="N47" s="252">
        <v>0</v>
      </c>
      <c r="O47" s="243">
        <f t="shared" si="1"/>
        <v>0</v>
      </c>
    </row>
    <row r="48" spans="1:15" ht="15" customHeight="1" thickBot="1">
      <c r="A48" s="716"/>
      <c r="B48" s="261" t="s">
        <v>54</v>
      </c>
      <c r="C48" s="193">
        <v>1</v>
      </c>
      <c r="D48" s="255">
        <v>0</v>
      </c>
      <c r="E48" s="255">
        <v>0</v>
      </c>
      <c r="F48" s="255">
        <v>0</v>
      </c>
      <c r="G48" s="255">
        <v>0</v>
      </c>
      <c r="H48" s="255">
        <v>0</v>
      </c>
      <c r="I48" s="255">
        <v>0</v>
      </c>
      <c r="J48" s="255">
        <v>0</v>
      </c>
      <c r="K48" s="255">
        <v>2</v>
      </c>
      <c r="L48" s="255">
        <v>2</v>
      </c>
      <c r="M48" s="691">
        <v>0</v>
      </c>
      <c r="N48" s="256">
        <v>0</v>
      </c>
      <c r="O48" s="257">
        <f t="shared" si="1"/>
        <v>5</v>
      </c>
    </row>
    <row r="49" spans="1:15" ht="14.25" thickTop="1">
      <c r="A49" s="714" t="s">
        <v>145</v>
      </c>
      <c r="B49" s="250" t="s">
        <v>51</v>
      </c>
      <c r="C49" s="179">
        <f aca="true" t="shared" si="10" ref="C49:N49">IF(C50="","",SUM(C50:C53))</f>
        <v>146</v>
      </c>
      <c r="D49" s="210">
        <f t="shared" si="10"/>
        <v>41</v>
      </c>
      <c r="E49" s="210">
        <f t="shared" si="10"/>
        <v>47</v>
      </c>
      <c r="F49" s="210">
        <f t="shared" si="10"/>
        <v>67</v>
      </c>
      <c r="G49" s="210">
        <f t="shared" si="10"/>
        <v>49</v>
      </c>
      <c r="H49" s="210">
        <f t="shared" si="10"/>
        <v>42</v>
      </c>
      <c r="I49" s="210">
        <f t="shared" si="10"/>
        <v>80</v>
      </c>
      <c r="J49" s="210">
        <f t="shared" si="10"/>
        <v>55</v>
      </c>
      <c r="K49" s="210">
        <f t="shared" si="10"/>
        <v>18</v>
      </c>
      <c r="L49" s="210">
        <f t="shared" si="10"/>
        <v>49</v>
      </c>
      <c r="M49" s="210">
        <f t="shared" si="10"/>
        <v>51</v>
      </c>
      <c r="N49" s="211">
        <f t="shared" si="10"/>
        <v>27</v>
      </c>
      <c r="O49" s="259">
        <f t="shared" si="1"/>
        <v>672</v>
      </c>
    </row>
    <row r="50" spans="1:15" ht="13.5">
      <c r="A50" s="715"/>
      <c r="B50" s="251" t="s">
        <v>52</v>
      </c>
      <c r="C50" s="189">
        <v>22</v>
      </c>
      <c r="D50" s="214">
        <v>28</v>
      </c>
      <c r="E50" s="214">
        <v>20</v>
      </c>
      <c r="F50" s="214">
        <v>30</v>
      </c>
      <c r="G50" s="214">
        <v>30</v>
      </c>
      <c r="H50" s="214">
        <v>24</v>
      </c>
      <c r="I50" s="214">
        <v>33</v>
      </c>
      <c r="J50" s="214">
        <v>35</v>
      </c>
      <c r="K50" s="214">
        <v>16</v>
      </c>
      <c r="L50" s="214">
        <v>25</v>
      </c>
      <c r="M50" s="692">
        <v>24</v>
      </c>
      <c r="N50" s="252">
        <v>23</v>
      </c>
      <c r="O50" s="243">
        <f t="shared" si="1"/>
        <v>310</v>
      </c>
    </row>
    <row r="51" spans="1:15" ht="13.5">
      <c r="A51" s="715"/>
      <c r="B51" s="251" t="s">
        <v>53</v>
      </c>
      <c r="C51" s="189">
        <v>14</v>
      </c>
      <c r="D51" s="214">
        <v>8</v>
      </c>
      <c r="E51" s="214">
        <v>23</v>
      </c>
      <c r="F51" s="214">
        <v>31</v>
      </c>
      <c r="G51" s="214">
        <v>17</v>
      </c>
      <c r="H51" s="214">
        <v>16</v>
      </c>
      <c r="I51" s="214">
        <v>46</v>
      </c>
      <c r="J51" s="214">
        <v>12</v>
      </c>
      <c r="K51" s="214">
        <v>0</v>
      </c>
      <c r="L51" s="214">
        <v>16</v>
      </c>
      <c r="M51" s="692">
        <v>23</v>
      </c>
      <c r="N51" s="252">
        <v>0</v>
      </c>
      <c r="O51" s="243">
        <f t="shared" si="1"/>
        <v>206</v>
      </c>
    </row>
    <row r="52" spans="1:15" ht="13.5">
      <c r="A52" s="715"/>
      <c r="B52" s="251" t="s">
        <v>83</v>
      </c>
      <c r="C52" s="189">
        <v>0</v>
      </c>
      <c r="D52" s="214">
        <v>0</v>
      </c>
      <c r="E52" s="214">
        <v>0</v>
      </c>
      <c r="F52" s="214">
        <v>0</v>
      </c>
      <c r="G52" s="214">
        <v>0</v>
      </c>
      <c r="H52" s="214">
        <v>0</v>
      </c>
      <c r="I52" s="214">
        <v>0</v>
      </c>
      <c r="J52" s="214">
        <v>0</v>
      </c>
      <c r="K52" s="214">
        <v>0</v>
      </c>
      <c r="L52" s="214">
        <v>0</v>
      </c>
      <c r="M52" s="692">
        <v>0</v>
      </c>
      <c r="N52" s="252">
        <v>0</v>
      </c>
      <c r="O52" s="243">
        <f t="shared" si="1"/>
        <v>0</v>
      </c>
    </row>
    <row r="53" spans="1:15" ht="14.25" thickBot="1">
      <c r="A53" s="716"/>
      <c r="B53" s="261" t="s">
        <v>54</v>
      </c>
      <c r="C53" s="193">
        <v>110</v>
      </c>
      <c r="D53" s="255">
        <v>5</v>
      </c>
      <c r="E53" s="255">
        <v>4</v>
      </c>
      <c r="F53" s="255">
        <v>6</v>
      </c>
      <c r="G53" s="255">
        <v>2</v>
      </c>
      <c r="H53" s="255">
        <v>2</v>
      </c>
      <c r="I53" s="255">
        <v>1</v>
      </c>
      <c r="J53" s="255">
        <v>8</v>
      </c>
      <c r="K53" s="255">
        <v>2</v>
      </c>
      <c r="L53" s="255">
        <v>8</v>
      </c>
      <c r="M53" s="691">
        <v>4</v>
      </c>
      <c r="N53" s="256">
        <v>4</v>
      </c>
      <c r="O53" s="257">
        <f t="shared" si="1"/>
        <v>156</v>
      </c>
    </row>
    <row r="54" spans="1:15" ht="14.25" thickTop="1">
      <c r="A54" s="713" t="s">
        <v>69</v>
      </c>
      <c r="B54" s="250" t="s">
        <v>51</v>
      </c>
      <c r="C54" s="179">
        <f aca="true" t="shared" si="11" ref="C54:N54">IF(C55="","",SUM(C55:C58))</f>
        <v>2</v>
      </c>
      <c r="D54" s="210">
        <f t="shared" si="11"/>
        <v>4</v>
      </c>
      <c r="E54" s="210">
        <f t="shared" si="11"/>
        <v>4</v>
      </c>
      <c r="F54" s="210">
        <f t="shared" si="11"/>
        <v>3</v>
      </c>
      <c r="G54" s="210">
        <f t="shared" si="11"/>
        <v>11</v>
      </c>
      <c r="H54" s="210">
        <f t="shared" si="11"/>
        <v>2</v>
      </c>
      <c r="I54" s="210">
        <f t="shared" si="11"/>
        <v>4</v>
      </c>
      <c r="J54" s="210">
        <f t="shared" si="11"/>
        <v>2</v>
      </c>
      <c r="K54" s="210">
        <f t="shared" si="11"/>
        <v>1</v>
      </c>
      <c r="L54" s="210">
        <f t="shared" si="11"/>
        <v>0</v>
      </c>
      <c r="M54" s="210">
        <f t="shared" si="11"/>
        <v>2</v>
      </c>
      <c r="N54" s="211">
        <f t="shared" si="11"/>
        <v>6</v>
      </c>
      <c r="O54" s="259">
        <f t="shared" si="1"/>
        <v>41</v>
      </c>
    </row>
    <row r="55" spans="1:15" ht="13.5">
      <c r="A55" s="712"/>
      <c r="B55" s="251" t="s">
        <v>52</v>
      </c>
      <c r="C55" s="189">
        <v>2</v>
      </c>
      <c r="D55" s="214">
        <v>4</v>
      </c>
      <c r="E55" s="214">
        <v>4</v>
      </c>
      <c r="F55" s="214">
        <v>3</v>
      </c>
      <c r="G55" s="214">
        <v>4</v>
      </c>
      <c r="H55" s="214">
        <v>2</v>
      </c>
      <c r="I55" s="214">
        <v>4</v>
      </c>
      <c r="J55" s="214">
        <v>2</v>
      </c>
      <c r="K55" s="214">
        <v>1</v>
      </c>
      <c r="L55" s="214">
        <v>0</v>
      </c>
      <c r="M55" s="692">
        <v>2</v>
      </c>
      <c r="N55" s="252">
        <v>6</v>
      </c>
      <c r="O55" s="243">
        <f t="shared" si="1"/>
        <v>34</v>
      </c>
    </row>
    <row r="56" spans="1:15" ht="13.5">
      <c r="A56" s="712"/>
      <c r="B56" s="251" t="s">
        <v>53</v>
      </c>
      <c r="C56" s="189">
        <v>0</v>
      </c>
      <c r="D56" s="214">
        <v>0</v>
      </c>
      <c r="E56" s="214">
        <v>0</v>
      </c>
      <c r="F56" s="214">
        <v>0</v>
      </c>
      <c r="G56" s="214">
        <v>7</v>
      </c>
      <c r="H56" s="214">
        <v>0</v>
      </c>
      <c r="I56" s="214">
        <v>0</v>
      </c>
      <c r="J56" s="214">
        <v>0</v>
      </c>
      <c r="K56" s="214">
        <v>0</v>
      </c>
      <c r="L56" s="214">
        <v>0</v>
      </c>
      <c r="M56" s="692">
        <v>0</v>
      </c>
      <c r="N56" s="252">
        <v>0</v>
      </c>
      <c r="O56" s="243">
        <f t="shared" si="1"/>
        <v>7</v>
      </c>
    </row>
    <row r="57" spans="1:15" ht="14.25">
      <c r="A57" s="129"/>
      <c r="B57" s="251" t="s">
        <v>96</v>
      </c>
      <c r="C57" s="189">
        <v>0</v>
      </c>
      <c r="D57" s="214">
        <v>0</v>
      </c>
      <c r="E57" s="214">
        <v>0</v>
      </c>
      <c r="F57" s="214">
        <v>0</v>
      </c>
      <c r="G57" s="214">
        <v>0</v>
      </c>
      <c r="H57" s="214">
        <v>0</v>
      </c>
      <c r="I57" s="214">
        <v>0</v>
      </c>
      <c r="J57" s="214">
        <v>0</v>
      </c>
      <c r="K57" s="214">
        <v>0</v>
      </c>
      <c r="L57" s="214">
        <v>0</v>
      </c>
      <c r="M57" s="692">
        <v>0</v>
      </c>
      <c r="N57" s="252">
        <v>0</v>
      </c>
      <c r="O57" s="243">
        <f t="shared" si="1"/>
        <v>0</v>
      </c>
    </row>
    <row r="58" spans="1:15" ht="15" thickBot="1">
      <c r="A58" s="130"/>
      <c r="B58" s="253" t="s">
        <v>54</v>
      </c>
      <c r="C58" s="193">
        <v>0</v>
      </c>
      <c r="D58" s="255">
        <v>0</v>
      </c>
      <c r="E58" s="255">
        <v>0</v>
      </c>
      <c r="F58" s="255">
        <v>0</v>
      </c>
      <c r="G58" s="255">
        <v>0</v>
      </c>
      <c r="H58" s="255">
        <v>0</v>
      </c>
      <c r="I58" s="255">
        <v>0</v>
      </c>
      <c r="J58" s="255">
        <v>0</v>
      </c>
      <c r="K58" s="255">
        <v>0</v>
      </c>
      <c r="L58" s="255">
        <v>0</v>
      </c>
      <c r="M58" s="691">
        <v>0</v>
      </c>
      <c r="N58" s="256">
        <v>0</v>
      </c>
      <c r="O58" s="257">
        <f t="shared" si="1"/>
        <v>0</v>
      </c>
    </row>
    <row r="59" spans="1:15" ht="14.25" thickTop="1">
      <c r="A59" s="712" t="s">
        <v>73</v>
      </c>
      <c r="B59" s="258" t="s">
        <v>51</v>
      </c>
      <c r="C59" s="179">
        <f aca="true" t="shared" si="12" ref="C59:N59">IF(C60="","",SUM(C60:C63))</f>
        <v>26</v>
      </c>
      <c r="D59" s="224">
        <f t="shared" si="12"/>
        <v>34</v>
      </c>
      <c r="E59" s="210">
        <f t="shared" si="12"/>
        <v>41</v>
      </c>
      <c r="F59" s="210">
        <f t="shared" si="12"/>
        <v>29</v>
      </c>
      <c r="G59" s="210">
        <f t="shared" si="12"/>
        <v>33</v>
      </c>
      <c r="H59" s="210">
        <f t="shared" si="12"/>
        <v>60</v>
      </c>
      <c r="I59" s="210">
        <f t="shared" si="12"/>
        <v>38</v>
      </c>
      <c r="J59" s="210">
        <f t="shared" si="12"/>
        <v>19</v>
      </c>
      <c r="K59" s="210">
        <f t="shared" si="12"/>
        <v>19</v>
      </c>
      <c r="L59" s="210">
        <f t="shared" si="12"/>
        <v>16</v>
      </c>
      <c r="M59" s="210">
        <f t="shared" si="12"/>
        <v>23</v>
      </c>
      <c r="N59" s="211">
        <f t="shared" si="12"/>
        <v>59</v>
      </c>
      <c r="O59" s="259">
        <f t="shared" si="1"/>
        <v>397</v>
      </c>
    </row>
    <row r="60" spans="1:15" ht="13.5">
      <c r="A60" s="712"/>
      <c r="B60" s="251" t="s">
        <v>52</v>
      </c>
      <c r="C60" s="189">
        <v>15</v>
      </c>
      <c r="D60" s="214">
        <v>12</v>
      </c>
      <c r="E60" s="214">
        <v>32</v>
      </c>
      <c r="F60" s="214">
        <v>11</v>
      </c>
      <c r="G60" s="214">
        <v>24</v>
      </c>
      <c r="H60" s="214">
        <v>18</v>
      </c>
      <c r="I60" s="214">
        <v>26</v>
      </c>
      <c r="J60" s="214">
        <v>18</v>
      </c>
      <c r="K60" s="214">
        <v>18</v>
      </c>
      <c r="L60" s="214">
        <v>13</v>
      </c>
      <c r="M60" s="692">
        <v>21</v>
      </c>
      <c r="N60" s="252">
        <v>22</v>
      </c>
      <c r="O60" s="243">
        <f t="shared" si="1"/>
        <v>230</v>
      </c>
    </row>
    <row r="61" spans="1:15" ht="13.5">
      <c r="A61" s="712"/>
      <c r="B61" s="251" t="s">
        <v>53</v>
      </c>
      <c r="C61" s="189">
        <v>10</v>
      </c>
      <c r="D61" s="214">
        <v>16</v>
      </c>
      <c r="E61" s="214">
        <v>8</v>
      </c>
      <c r="F61" s="214">
        <v>10</v>
      </c>
      <c r="G61" s="214">
        <v>4</v>
      </c>
      <c r="H61" s="214">
        <v>36</v>
      </c>
      <c r="I61" s="214">
        <v>10</v>
      </c>
      <c r="J61" s="214">
        <v>0</v>
      </c>
      <c r="K61" s="214">
        <v>0</v>
      </c>
      <c r="L61" s="214">
        <v>0</v>
      </c>
      <c r="M61" s="692">
        <v>0</v>
      </c>
      <c r="N61" s="252">
        <v>33</v>
      </c>
      <c r="O61" s="243">
        <f t="shared" si="1"/>
        <v>127</v>
      </c>
    </row>
    <row r="62" spans="1:15" ht="14.25">
      <c r="A62" s="129"/>
      <c r="B62" s="251" t="s">
        <v>96</v>
      </c>
      <c r="C62" s="189">
        <v>0</v>
      </c>
      <c r="D62" s="214">
        <v>0</v>
      </c>
      <c r="E62" s="214">
        <v>0</v>
      </c>
      <c r="F62" s="214">
        <v>0</v>
      </c>
      <c r="G62" s="214">
        <v>0</v>
      </c>
      <c r="H62" s="214">
        <v>0</v>
      </c>
      <c r="I62" s="214">
        <v>0</v>
      </c>
      <c r="J62" s="214">
        <v>0</v>
      </c>
      <c r="K62" s="214">
        <v>0</v>
      </c>
      <c r="L62" s="214">
        <v>0</v>
      </c>
      <c r="M62" s="692">
        <v>0</v>
      </c>
      <c r="N62" s="252">
        <v>0</v>
      </c>
      <c r="O62" s="243">
        <f t="shared" si="1"/>
        <v>0</v>
      </c>
    </row>
    <row r="63" spans="1:15" ht="15" thickBot="1">
      <c r="A63" s="130"/>
      <c r="B63" s="253" t="s">
        <v>54</v>
      </c>
      <c r="C63" s="193">
        <v>1</v>
      </c>
      <c r="D63" s="255">
        <v>6</v>
      </c>
      <c r="E63" s="255">
        <v>1</v>
      </c>
      <c r="F63" s="255">
        <v>8</v>
      </c>
      <c r="G63" s="255">
        <v>5</v>
      </c>
      <c r="H63" s="255">
        <v>6</v>
      </c>
      <c r="I63" s="255">
        <v>2</v>
      </c>
      <c r="J63" s="255">
        <v>1</v>
      </c>
      <c r="K63" s="255">
        <v>1</v>
      </c>
      <c r="L63" s="255">
        <v>3</v>
      </c>
      <c r="M63" s="691">
        <v>2</v>
      </c>
      <c r="N63" s="256">
        <v>4</v>
      </c>
      <c r="O63" s="257">
        <f t="shared" si="1"/>
        <v>40</v>
      </c>
    </row>
    <row r="64" spans="1:15" ht="14.25" thickTop="1">
      <c r="A64" s="712" t="s">
        <v>75</v>
      </c>
      <c r="B64" s="258" t="s">
        <v>51</v>
      </c>
      <c r="C64" s="179">
        <f aca="true" t="shared" si="13" ref="C64:N64">IF(C65="","",SUM(C65:C68))</f>
        <v>2</v>
      </c>
      <c r="D64" s="210">
        <f t="shared" si="13"/>
        <v>2</v>
      </c>
      <c r="E64" s="210">
        <f t="shared" si="13"/>
        <v>5</v>
      </c>
      <c r="F64" s="210">
        <f t="shared" si="13"/>
        <v>3</v>
      </c>
      <c r="G64" s="210">
        <f t="shared" si="13"/>
        <v>1</v>
      </c>
      <c r="H64" s="210">
        <f t="shared" si="13"/>
        <v>2</v>
      </c>
      <c r="I64" s="210">
        <f t="shared" si="13"/>
        <v>4</v>
      </c>
      <c r="J64" s="210">
        <f t="shared" si="13"/>
        <v>2</v>
      </c>
      <c r="K64" s="210">
        <f t="shared" si="13"/>
        <v>19</v>
      </c>
      <c r="L64" s="210">
        <f t="shared" si="13"/>
        <v>1</v>
      </c>
      <c r="M64" s="210">
        <f t="shared" si="13"/>
        <v>1</v>
      </c>
      <c r="N64" s="211">
        <f t="shared" si="13"/>
        <v>1</v>
      </c>
      <c r="O64" s="259">
        <f t="shared" si="1"/>
        <v>43</v>
      </c>
    </row>
    <row r="65" spans="1:15" ht="13.5">
      <c r="A65" s="712"/>
      <c r="B65" s="251" t="s">
        <v>52</v>
      </c>
      <c r="C65" s="189">
        <v>2</v>
      </c>
      <c r="D65" s="214">
        <v>2</v>
      </c>
      <c r="E65" s="214">
        <v>5</v>
      </c>
      <c r="F65" s="214">
        <v>3</v>
      </c>
      <c r="G65" s="214">
        <v>1</v>
      </c>
      <c r="H65" s="214">
        <v>2</v>
      </c>
      <c r="I65" s="214">
        <v>4</v>
      </c>
      <c r="J65" s="214">
        <v>2</v>
      </c>
      <c r="K65" s="214">
        <v>3</v>
      </c>
      <c r="L65" s="214">
        <v>1</v>
      </c>
      <c r="M65" s="692">
        <v>1</v>
      </c>
      <c r="N65" s="252">
        <v>1</v>
      </c>
      <c r="O65" s="243">
        <f t="shared" si="1"/>
        <v>27</v>
      </c>
    </row>
    <row r="66" spans="1:15" ht="13.5">
      <c r="A66" s="712"/>
      <c r="B66" s="251" t="s">
        <v>53</v>
      </c>
      <c r="C66" s="189">
        <v>0</v>
      </c>
      <c r="D66" s="214">
        <v>0</v>
      </c>
      <c r="E66" s="214">
        <v>0</v>
      </c>
      <c r="F66" s="214">
        <v>0</v>
      </c>
      <c r="G66" s="214">
        <v>0</v>
      </c>
      <c r="H66" s="214">
        <v>0</v>
      </c>
      <c r="I66" s="214">
        <v>0</v>
      </c>
      <c r="J66" s="214">
        <v>0</v>
      </c>
      <c r="K66" s="214">
        <v>15</v>
      </c>
      <c r="L66" s="214">
        <v>0</v>
      </c>
      <c r="M66" s="692">
        <v>0</v>
      </c>
      <c r="N66" s="252">
        <v>0</v>
      </c>
      <c r="O66" s="237">
        <f t="shared" si="1"/>
        <v>15</v>
      </c>
    </row>
    <row r="67" spans="1:15" ht="14.25">
      <c r="A67" s="129"/>
      <c r="B67" s="251" t="s">
        <v>96</v>
      </c>
      <c r="C67" s="189">
        <v>0</v>
      </c>
      <c r="D67" s="214">
        <v>0</v>
      </c>
      <c r="E67" s="214">
        <v>0</v>
      </c>
      <c r="F67" s="214">
        <v>0</v>
      </c>
      <c r="G67" s="214">
        <v>0</v>
      </c>
      <c r="H67" s="214">
        <v>0</v>
      </c>
      <c r="I67" s="214">
        <v>0</v>
      </c>
      <c r="J67" s="214">
        <v>0</v>
      </c>
      <c r="K67" s="214">
        <v>0</v>
      </c>
      <c r="L67" s="214">
        <v>0</v>
      </c>
      <c r="M67" s="692">
        <v>0</v>
      </c>
      <c r="N67" s="252">
        <v>0</v>
      </c>
      <c r="O67" s="243">
        <f t="shared" si="1"/>
        <v>0</v>
      </c>
    </row>
    <row r="68" spans="1:15" ht="15" thickBot="1">
      <c r="A68" s="130"/>
      <c r="B68" s="253" t="s">
        <v>54</v>
      </c>
      <c r="C68" s="193">
        <v>0</v>
      </c>
      <c r="D68" s="255">
        <v>0</v>
      </c>
      <c r="E68" s="255">
        <v>0</v>
      </c>
      <c r="F68" s="255">
        <v>0</v>
      </c>
      <c r="G68" s="255">
        <v>0</v>
      </c>
      <c r="H68" s="255">
        <v>0</v>
      </c>
      <c r="I68" s="255">
        <v>0</v>
      </c>
      <c r="J68" s="255">
        <v>0</v>
      </c>
      <c r="K68" s="255">
        <v>1</v>
      </c>
      <c r="L68" s="255">
        <v>0</v>
      </c>
      <c r="M68" s="691">
        <v>0</v>
      </c>
      <c r="N68" s="256">
        <v>0</v>
      </c>
      <c r="O68" s="237">
        <f t="shared" si="1"/>
        <v>1</v>
      </c>
    </row>
    <row r="69" spans="1:15" ht="14.25" thickTop="1">
      <c r="A69" s="713" t="s">
        <v>74</v>
      </c>
      <c r="B69" s="250" t="s">
        <v>51</v>
      </c>
      <c r="C69" s="179">
        <f aca="true" t="shared" si="14" ref="C69:M69">IF(C70="","",SUM(C70:C73))</f>
        <v>2</v>
      </c>
      <c r="D69" s="210">
        <f t="shared" si="14"/>
        <v>3</v>
      </c>
      <c r="E69" s="210">
        <f t="shared" si="14"/>
        <v>4</v>
      </c>
      <c r="F69" s="210">
        <f t="shared" si="14"/>
        <v>3</v>
      </c>
      <c r="G69" s="210">
        <f t="shared" si="14"/>
        <v>2</v>
      </c>
      <c r="H69" s="210">
        <f t="shared" si="14"/>
        <v>5</v>
      </c>
      <c r="I69" s="210">
        <v>0</v>
      </c>
      <c r="J69" s="210">
        <f t="shared" si="14"/>
        <v>2</v>
      </c>
      <c r="K69" s="210">
        <f t="shared" si="14"/>
        <v>3</v>
      </c>
      <c r="L69" s="210">
        <f t="shared" si="14"/>
        <v>2</v>
      </c>
      <c r="M69" s="210">
        <f t="shared" si="14"/>
        <v>2</v>
      </c>
      <c r="N69" s="211">
        <f>IF(N70="","",SUM(N70:N73))</f>
        <v>4</v>
      </c>
      <c r="O69" s="242">
        <f aca="true" t="shared" si="15" ref="O69:O78">SUM(C69:N69)</f>
        <v>32</v>
      </c>
    </row>
    <row r="70" spans="1:15" ht="13.5">
      <c r="A70" s="712"/>
      <c r="B70" s="251" t="s">
        <v>52</v>
      </c>
      <c r="C70" s="189">
        <v>2</v>
      </c>
      <c r="D70" s="214">
        <v>2</v>
      </c>
      <c r="E70" s="214">
        <v>4</v>
      </c>
      <c r="F70" s="214">
        <v>2</v>
      </c>
      <c r="G70" s="214">
        <v>2</v>
      </c>
      <c r="H70" s="214">
        <v>5</v>
      </c>
      <c r="I70" s="214">
        <v>0</v>
      </c>
      <c r="J70" s="214">
        <v>2</v>
      </c>
      <c r="K70" s="214">
        <v>2</v>
      </c>
      <c r="L70" s="214">
        <v>2</v>
      </c>
      <c r="M70" s="692">
        <v>2</v>
      </c>
      <c r="N70" s="252">
        <v>3</v>
      </c>
      <c r="O70" s="243">
        <f t="shared" si="15"/>
        <v>28</v>
      </c>
    </row>
    <row r="71" spans="1:15" ht="13.5">
      <c r="A71" s="712"/>
      <c r="B71" s="251" t="s">
        <v>53</v>
      </c>
      <c r="C71" s="189">
        <v>0</v>
      </c>
      <c r="D71" s="214">
        <v>0</v>
      </c>
      <c r="E71" s="214">
        <v>0</v>
      </c>
      <c r="F71" s="214">
        <v>0</v>
      </c>
      <c r="G71" s="214">
        <v>0</v>
      </c>
      <c r="H71" s="214">
        <v>0</v>
      </c>
      <c r="I71" s="214">
        <v>0</v>
      </c>
      <c r="J71" s="214">
        <v>0</v>
      </c>
      <c r="K71" s="214">
        <v>0</v>
      </c>
      <c r="L71" s="214">
        <v>0</v>
      </c>
      <c r="M71" s="692">
        <v>0</v>
      </c>
      <c r="N71" s="252">
        <v>0</v>
      </c>
      <c r="O71" s="243">
        <f t="shared" si="15"/>
        <v>0</v>
      </c>
    </row>
    <row r="72" spans="1:15" ht="14.25">
      <c r="A72" s="129"/>
      <c r="B72" s="251" t="s">
        <v>96</v>
      </c>
      <c r="C72" s="189">
        <v>0</v>
      </c>
      <c r="D72" s="214">
        <v>0</v>
      </c>
      <c r="E72" s="214">
        <v>0</v>
      </c>
      <c r="F72" s="214">
        <v>0</v>
      </c>
      <c r="G72" s="214">
        <v>0</v>
      </c>
      <c r="H72" s="214">
        <v>0</v>
      </c>
      <c r="I72" s="214">
        <v>0</v>
      </c>
      <c r="J72" s="214">
        <v>0</v>
      </c>
      <c r="K72" s="214">
        <v>0</v>
      </c>
      <c r="L72" s="214">
        <v>0</v>
      </c>
      <c r="M72" s="692">
        <v>0</v>
      </c>
      <c r="N72" s="252">
        <v>0</v>
      </c>
      <c r="O72" s="243">
        <f t="shared" si="15"/>
        <v>0</v>
      </c>
    </row>
    <row r="73" spans="1:15" ht="15" thickBot="1">
      <c r="A73" s="130"/>
      <c r="B73" s="253" t="s">
        <v>54</v>
      </c>
      <c r="C73" s="254">
        <v>0</v>
      </c>
      <c r="D73" s="255">
        <v>1</v>
      </c>
      <c r="E73" s="255">
        <v>0</v>
      </c>
      <c r="F73" s="255">
        <v>1</v>
      </c>
      <c r="G73" s="255">
        <v>0</v>
      </c>
      <c r="H73" s="255">
        <v>0</v>
      </c>
      <c r="I73" s="255">
        <v>0</v>
      </c>
      <c r="J73" s="255">
        <v>0</v>
      </c>
      <c r="K73" s="255">
        <v>1</v>
      </c>
      <c r="L73" s="255">
        <v>0</v>
      </c>
      <c r="M73" s="255"/>
      <c r="N73" s="256">
        <v>1</v>
      </c>
      <c r="O73" s="237">
        <f t="shared" si="15"/>
        <v>4</v>
      </c>
    </row>
    <row r="74" spans="1:15" ht="14.25" thickTop="1">
      <c r="A74" s="712" t="s">
        <v>49</v>
      </c>
      <c r="B74" s="250" t="s">
        <v>51</v>
      </c>
      <c r="C74" s="175">
        <f>IF(C4="","",C69+C64+C59+C54+C49+C44+C39+C34+C29+C24+C19+C14+C9+C4)</f>
        <v>892</v>
      </c>
      <c r="D74" s="210">
        <f>IF(D4="","",D69+D64+D59+D54+D49+D44+D39+D34+D29+D24+D19+D14+D9+D4)</f>
        <v>581</v>
      </c>
      <c r="E74" s="210">
        <f aca="true" t="shared" si="16" ref="E74:N74">IF(E4="","",E69+E64+E59+E54+E49+E44+E39+E34+E29+E24+E19+E14+E9+E4)</f>
        <v>650</v>
      </c>
      <c r="F74" s="210">
        <f t="shared" si="16"/>
        <v>651</v>
      </c>
      <c r="G74" s="210">
        <f t="shared" si="16"/>
        <v>554</v>
      </c>
      <c r="H74" s="210">
        <f t="shared" si="16"/>
        <v>674</v>
      </c>
      <c r="I74" s="210">
        <f t="shared" si="16"/>
        <v>849</v>
      </c>
      <c r="J74" s="210">
        <f t="shared" si="16"/>
        <v>740</v>
      </c>
      <c r="K74" s="210">
        <f t="shared" si="16"/>
        <v>583</v>
      </c>
      <c r="L74" s="210">
        <f t="shared" si="16"/>
        <v>531</v>
      </c>
      <c r="M74" s="210">
        <f t="shared" si="16"/>
        <v>487</v>
      </c>
      <c r="N74" s="211">
        <f t="shared" si="16"/>
        <v>653</v>
      </c>
      <c r="O74" s="242">
        <f t="shared" si="15"/>
        <v>7845</v>
      </c>
    </row>
    <row r="75" spans="1:15" ht="13.5">
      <c r="A75" s="712"/>
      <c r="B75" s="251" t="s">
        <v>52</v>
      </c>
      <c r="C75" s="179">
        <f aca="true" t="shared" si="17" ref="C75:D78">IF(C5="","",C70+C65+C60+C55+C50+C45+C40+C35+C30+C25+C20+C15+C10+C5)</f>
        <v>301</v>
      </c>
      <c r="D75" s="224">
        <f t="shared" si="17"/>
        <v>341</v>
      </c>
      <c r="E75" s="224">
        <f aca="true" t="shared" si="18" ref="E75:N75">IF(E5="","",E70+E65+E60+E55+E50+E45+E40+E35+E30+E25+E20+E15+E10+E5)</f>
        <v>317</v>
      </c>
      <c r="F75" s="224">
        <f t="shared" si="18"/>
        <v>297</v>
      </c>
      <c r="G75" s="224">
        <f t="shared" si="18"/>
        <v>351</v>
      </c>
      <c r="H75" s="224">
        <f t="shared" si="18"/>
        <v>276</v>
      </c>
      <c r="I75" s="224">
        <f t="shared" si="18"/>
        <v>384</v>
      </c>
      <c r="J75" s="224">
        <f t="shared" si="18"/>
        <v>311</v>
      </c>
      <c r="K75" s="224">
        <f t="shared" si="18"/>
        <v>308</v>
      </c>
      <c r="L75" s="224">
        <f t="shared" si="18"/>
        <v>281</v>
      </c>
      <c r="M75" s="224">
        <f t="shared" si="18"/>
        <v>259</v>
      </c>
      <c r="N75" s="262">
        <f t="shared" si="18"/>
        <v>297</v>
      </c>
      <c r="O75" s="243">
        <f t="shared" si="15"/>
        <v>3723</v>
      </c>
    </row>
    <row r="76" spans="1:15" ht="13.5">
      <c r="A76" s="712"/>
      <c r="B76" s="251" t="s">
        <v>53</v>
      </c>
      <c r="C76" s="179">
        <f t="shared" si="17"/>
        <v>430</v>
      </c>
      <c r="D76" s="224">
        <f t="shared" si="17"/>
        <v>115</v>
      </c>
      <c r="E76" s="224">
        <f aca="true" t="shared" si="19" ref="E76:N76">IF(E6="","",E71+E66+E61+E56+E51+E46+E41+E36+E31+E26+E21+E16+E11+E6)</f>
        <v>246</v>
      </c>
      <c r="F76" s="224">
        <f t="shared" si="19"/>
        <v>291</v>
      </c>
      <c r="G76" s="224">
        <f t="shared" si="19"/>
        <v>146</v>
      </c>
      <c r="H76" s="224">
        <f t="shared" si="19"/>
        <v>322</v>
      </c>
      <c r="I76" s="224">
        <f t="shared" si="19"/>
        <v>383</v>
      </c>
      <c r="J76" s="224">
        <f t="shared" si="19"/>
        <v>262</v>
      </c>
      <c r="K76" s="224">
        <f t="shared" si="19"/>
        <v>187</v>
      </c>
      <c r="L76" s="224">
        <f t="shared" si="19"/>
        <v>183</v>
      </c>
      <c r="M76" s="224">
        <f t="shared" si="19"/>
        <v>174</v>
      </c>
      <c r="N76" s="262">
        <f t="shared" si="19"/>
        <v>299</v>
      </c>
      <c r="O76" s="243">
        <f t="shared" si="15"/>
        <v>3038</v>
      </c>
    </row>
    <row r="77" spans="1:15" ht="14.25">
      <c r="A77" s="129"/>
      <c r="B77" s="251" t="s">
        <v>96</v>
      </c>
      <c r="C77" s="179">
        <f t="shared" si="17"/>
        <v>0</v>
      </c>
      <c r="D77" s="224">
        <f t="shared" si="17"/>
        <v>2</v>
      </c>
      <c r="E77" s="224">
        <f aca="true" t="shared" si="20" ref="E77:N77">IF(E7="","",E72+E67+E62+E57+E52+E47+E42+E37+E32+E27+E22+E17+E12+E7)</f>
        <v>1</v>
      </c>
      <c r="F77" s="224">
        <f t="shared" si="20"/>
        <v>0</v>
      </c>
      <c r="G77" s="224">
        <f t="shared" si="20"/>
        <v>2</v>
      </c>
      <c r="H77" s="224">
        <f t="shared" si="20"/>
        <v>4</v>
      </c>
      <c r="I77" s="224">
        <f t="shared" si="20"/>
        <v>0</v>
      </c>
      <c r="J77" s="224">
        <f t="shared" si="20"/>
        <v>0</v>
      </c>
      <c r="K77" s="224">
        <f t="shared" si="20"/>
        <v>0</v>
      </c>
      <c r="L77" s="224">
        <f t="shared" si="20"/>
        <v>1</v>
      </c>
      <c r="M77" s="224">
        <f t="shared" si="20"/>
        <v>1</v>
      </c>
      <c r="N77" s="262">
        <f t="shared" si="20"/>
        <v>0</v>
      </c>
      <c r="O77" s="243">
        <f t="shared" si="15"/>
        <v>11</v>
      </c>
    </row>
    <row r="78" spans="1:15" ht="15" thickBot="1">
      <c r="A78" s="131"/>
      <c r="B78" s="263" t="s">
        <v>54</v>
      </c>
      <c r="C78" s="226">
        <f t="shared" si="17"/>
        <v>161</v>
      </c>
      <c r="D78" s="227">
        <f t="shared" si="17"/>
        <v>123</v>
      </c>
      <c r="E78" s="227">
        <f aca="true" t="shared" si="21" ref="E78:N78">IF(E8="","",E73+E68+E63+E58+E53+E48+E43+E38+E33+E28+E23+E18+E13+E8)</f>
        <v>86</v>
      </c>
      <c r="F78" s="227">
        <f t="shared" si="21"/>
        <v>63</v>
      </c>
      <c r="G78" s="227">
        <f t="shared" si="21"/>
        <v>55</v>
      </c>
      <c r="H78" s="227">
        <f t="shared" si="21"/>
        <v>72</v>
      </c>
      <c r="I78" s="227">
        <f t="shared" si="21"/>
        <v>82</v>
      </c>
      <c r="J78" s="227">
        <f t="shared" si="21"/>
        <v>167</v>
      </c>
      <c r="K78" s="227">
        <f t="shared" si="21"/>
        <v>88</v>
      </c>
      <c r="L78" s="227">
        <f t="shared" si="21"/>
        <v>66</v>
      </c>
      <c r="M78" s="227">
        <f t="shared" si="21"/>
        <v>53</v>
      </c>
      <c r="N78" s="264">
        <f t="shared" si="21"/>
        <v>57</v>
      </c>
      <c r="O78" s="265">
        <f t="shared" si="15"/>
        <v>1073</v>
      </c>
    </row>
    <row r="79" spans="1:15" ht="13.5">
      <c r="A79" s="249"/>
      <c r="B79" s="249"/>
      <c r="C79" s="207"/>
      <c r="D79" s="207"/>
      <c r="E79" s="207"/>
      <c r="F79" s="207"/>
      <c r="G79" s="207"/>
      <c r="H79" s="207"/>
      <c r="I79" s="207"/>
      <c r="J79" s="207"/>
      <c r="K79" s="207"/>
      <c r="L79" s="207"/>
      <c r="M79" s="207"/>
      <c r="N79" s="266"/>
      <c r="O79" s="207"/>
    </row>
    <row r="80" spans="1:15" ht="13.5">
      <c r="A80" s="249"/>
      <c r="B80" s="249"/>
      <c r="C80" s="207"/>
      <c r="D80" s="207"/>
      <c r="E80" s="207"/>
      <c r="F80" s="207"/>
      <c r="G80" s="207"/>
      <c r="H80" s="207"/>
      <c r="I80" s="207"/>
      <c r="J80" s="207"/>
      <c r="K80" s="207"/>
      <c r="L80" s="207"/>
      <c r="M80" s="207"/>
      <c r="N80" s="207"/>
      <c r="O80" s="207"/>
    </row>
    <row r="81" spans="1:15" ht="13.5">
      <c r="A81" s="249"/>
      <c r="B81" s="249"/>
      <c r="C81" s="249"/>
      <c r="D81" s="249"/>
      <c r="E81" s="249"/>
      <c r="F81" s="249"/>
      <c r="G81" s="249"/>
      <c r="H81" s="249"/>
      <c r="I81" s="249"/>
      <c r="J81" s="249"/>
      <c r="K81" s="249"/>
      <c r="L81" s="249"/>
      <c r="M81" s="249"/>
      <c r="N81" s="249"/>
      <c r="O81" s="249"/>
    </row>
    <row r="82" spans="1:15" ht="13.5">
      <c r="A82" s="249"/>
      <c r="B82" s="249"/>
      <c r="C82" s="249"/>
      <c r="D82" s="249"/>
      <c r="E82" s="249"/>
      <c r="F82" s="249"/>
      <c r="G82" s="249"/>
      <c r="H82" s="249"/>
      <c r="I82" s="249"/>
      <c r="J82" s="249"/>
      <c r="K82" s="249"/>
      <c r="L82" s="249"/>
      <c r="M82" s="249"/>
      <c r="N82" s="249"/>
      <c r="O82" s="249"/>
    </row>
    <row r="83" spans="1:15" ht="13.5">
      <c r="A83" s="249"/>
      <c r="B83" s="249"/>
      <c r="C83" s="249"/>
      <c r="D83" s="249"/>
      <c r="E83" s="249"/>
      <c r="F83" s="249"/>
      <c r="G83" s="249"/>
      <c r="H83" s="249"/>
      <c r="I83" s="249"/>
      <c r="J83" s="249"/>
      <c r="K83" s="249"/>
      <c r="L83" s="249"/>
      <c r="M83" s="249"/>
      <c r="N83" s="249"/>
      <c r="O83" s="249"/>
    </row>
    <row r="84" spans="1:15" ht="13.5">
      <c r="A84" s="249"/>
      <c r="B84" s="249"/>
      <c r="C84" s="249"/>
      <c r="D84" s="249"/>
      <c r="E84" s="249"/>
      <c r="F84" s="249"/>
      <c r="G84" s="249"/>
      <c r="H84" s="249"/>
      <c r="I84" s="249"/>
      <c r="J84" s="249"/>
      <c r="K84" s="249"/>
      <c r="L84" s="249"/>
      <c r="M84" s="249"/>
      <c r="N84" s="249"/>
      <c r="O84" s="249"/>
    </row>
    <row r="85" spans="1:15" ht="13.5">
      <c r="A85" s="249"/>
      <c r="B85" s="249"/>
      <c r="C85" s="249"/>
      <c r="D85" s="249"/>
      <c r="E85" s="249"/>
      <c r="F85" s="249"/>
      <c r="G85" s="249"/>
      <c r="H85" s="249"/>
      <c r="I85" s="249"/>
      <c r="J85" s="249"/>
      <c r="K85" s="249"/>
      <c r="L85" s="249"/>
      <c r="M85" s="249"/>
      <c r="N85" s="249"/>
      <c r="O85" s="249"/>
    </row>
    <row r="86" spans="1:15" ht="13.5">
      <c r="A86" s="249"/>
      <c r="B86" s="249"/>
      <c r="C86" s="249"/>
      <c r="D86" s="249"/>
      <c r="E86" s="249"/>
      <c r="F86" s="249"/>
      <c r="G86" s="249"/>
      <c r="H86" s="249"/>
      <c r="I86" s="249"/>
      <c r="J86" s="249"/>
      <c r="K86" s="249"/>
      <c r="L86" s="249"/>
      <c r="M86" s="249"/>
      <c r="N86" s="249"/>
      <c r="O86" s="249"/>
    </row>
    <row r="87" spans="1:15" ht="13.5">
      <c r="A87" s="249"/>
      <c r="B87" s="249"/>
      <c r="C87" s="249"/>
      <c r="D87" s="249"/>
      <c r="E87" s="249"/>
      <c r="F87" s="249"/>
      <c r="G87" s="249"/>
      <c r="H87" s="249"/>
      <c r="I87" s="249"/>
      <c r="J87" s="249"/>
      <c r="K87" s="249"/>
      <c r="L87" s="249"/>
      <c r="M87" s="249"/>
      <c r="N87" s="249"/>
      <c r="O87" s="249"/>
    </row>
    <row r="88" spans="1:15" ht="13.5">
      <c r="A88" s="249"/>
      <c r="B88" s="249"/>
      <c r="C88" s="249"/>
      <c r="D88" s="249"/>
      <c r="E88" s="249"/>
      <c r="F88" s="249"/>
      <c r="G88" s="249"/>
      <c r="H88" s="249"/>
      <c r="I88" s="249"/>
      <c r="J88" s="249"/>
      <c r="K88" s="249"/>
      <c r="L88" s="249"/>
      <c r="M88" s="249"/>
      <c r="N88" s="249"/>
      <c r="O88" s="249"/>
    </row>
    <row r="89" spans="1:15" ht="13.5">
      <c r="A89" s="249"/>
      <c r="B89" s="249"/>
      <c r="C89" s="249"/>
      <c r="D89" s="249"/>
      <c r="E89" s="249"/>
      <c r="F89" s="249"/>
      <c r="G89" s="249"/>
      <c r="H89" s="249"/>
      <c r="I89" s="249"/>
      <c r="J89" s="249"/>
      <c r="K89" s="249"/>
      <c r="L89" s="249"/>
      <c r="M89" s="249"/>
      <c r="N89" s="249"/>
      <c r="O89" s="249"/>
    </row>
    <row r="90" spans="1:15" ht="13.5">
      <c r="A90" s="249"/>
      <c r="B90" s="249"/>
      <c r="C90" s="249"/>
      <c r="D90" s="249"/>
      <c r="E90" s="249"/>
      <c r="F90" s="249"/>
      <c r="G90" s="249"/>
      <c r="H90" s="249"/>
      <c r="I90" s="249"/>
      <c r="J90" s="249"/>
      <c r="K90" s="249"/>
      <c r="L90" s="249"/>
      <c r="M90" s="249"/>
      <c r="N90" s="249"/>
      <c r="O90" s="249"/>
    </row>
    <row r="91" spans="1:15" ht="13.5">
      <c r="A91" s="249"/>
      <c r="B91" s="249"/>
      <c r="C91" s="249"/>
      <c r="D91" s="249"/>
      <c r="E91" s="249"/>
      <c r="F91" s="249"/>
      <c r="G91" s="249"/>
      <c r="H91" s="249"/>
      <c r="I91" s="249"/>
      <c r="J91" s="249"/>
      <c r="K91" s="249"/>
      <c r="L91" s="249"/>
      <c r="M91" s="249"/>
      <c r="N91" s="249"/>
      <c r="O91" s="249"/>
    </row>
    <row r="92" spans="1:15" ht="13.5">
      <c r="A92" s="249"/>
      <c r="B92" s="249"/>
      <c r="C92" s="249"/>
      <c r="D92" s="249"/>
      <c r="E92" s="249"/>
      <c r="F92" s="249"/>
      <c r="G92" s="249"/>
      <c r="H92" s="249"/>
      <c r="I92" s="249"/>
      <c r="J92" s="249"/>
      <c r="K92" s="249"/>
      <c r="L92" s="249"/>
      <c r="M92" s="249"/>
      <c r="N92" s="249"/>
      <c r="O92" s="249"/>
    </row>
    <row r="93" spans="1:15" ht="13.5">
      <c r="A93" s="249"/>
      <c r="B93" s="249"/>
      <c r="C93" s="249"/>
      <c r="D93" s="249"/>
      <c r="E93" s="249"/>
      <c r="F93" s="249"/>
      <c r="G93" s="249"/>
      <c r="H93" s="249"/>
      <c r="I93" s="249"/>
      <c r="J93" s="249"/>
      <c r="K93" s="249"/>
      <c r="L93" s="249"/>
      <c r="M93" s="249"/>
      <c r="N93" s="249"/>
      <c r="O93" s="249"/>
    </row>
  </sheetData>
  <sheetProtection/>
  <mergeCells count="14">
    <mergeCell ref="A9:A13"/>
    <mergeCell ref="A34:A36"/>
    <mergeCell ref="A54:A56"/>
    <mergeCell ref="A29:A31"/>
    <mergeCell ref="A24:A26"/>
    <mergeCell ref="A19:A21"/>
    <mergeCell ref="A14:A16"/>
    <mergeCell ref="A74:A76"/>
    <mergeCell ref="A69:A71"/>
    <mergeCell ref="A39:A41"/>
    <mergeCell ref="A64:A66"/>
    <mergeCell ref="A59:A61"/>
    <mergeCell ref="A49:A53"/>
    <mergeCell ref="A44:A48"/>
  </mergeCells>
  <printOptions/>
  <pageMargins left="0.35433070866141736" right="0.2362204724409449" top="0.3937007874015748" bottom="0.3937007874015748" header="0.2362204724409449" footer="0.4330708661417323"/>
  <pageSetup horizontalDpi="600" verticalDpi="600" orientation="portrait" paperSize="9" scale="70" r:id="rId2"/>
  <ignoredErrors>
    <ignoredError sqref="N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H23031849</cp:lastModifiedBy>
  <cp:lastPrinted>2012-07-26T01:48:37Z</cp:lastPrinted>
  <dcterms:created xsi:type="dcterms:W3CDTF">2006-05-02T07:06:59Z</dcterms:created>
  <dcterms:modified xsi:type="dcterms:W3CDTF">2013-05-08T05:53:44Z</dcterms:modified>
  <cp:category/>
  <cp:version/>
  <cp:contentType/>
  <cp:contentStatus/>
</cp:coreProperties>
</file>