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56" yWindow="60" windowWidth="17100" windowHeight="9000" tabRatio="694" activeTab="0"/>
  </bookViews>
  <sheets>
    <sheet name="人員配置基準の計算" sheetId="1" r:id="rId1"/>
    <sheet name="患者数入力" sheetId="2" r:id="rId2"/>
    <sheet name="表1" sheetId="3" r:id="rId3"/>
    <sheet name="表2" sheetId="4" r:id="rId4"/>
    <sheet name="表3" sheetId="5" r:id="rId5"/>
    <sheet name="表4" sheetId="6" r:id="rId6"/>
    <sheet name="表5" sheetId="7" r:id="rId7"/>
    <sheet name="表6" sheetId="8" r:id="rId8"/>
    <sheet name="表7" sheetId="9" r:id="rId9"/>
    <sheet name="表8" sheetId="10" r:id="rId10"/>
    <sheet name="表9" sheetId="11" r:id="rId11"/>
    <sheet name="表10" sheetId="12" r:id="rId12"/>
    <sheet name="表11" sheetId="13" r:id="rId13"/>
    <sheet name="表12" sheetId="14" r:id="rId14"/>
    <sheet name="表13" sheetId="15" r:id="rId15"/>
    <sheet name="表14" sheetId="16" r:id="rId16"/>
    <sheet name="表15" sheetId="17" r:id="rId17"/>
  </sheets>
  <definedNames/>
  <calcPr fullCalcOnLoad="1"/>
</workbook>
</file>

<file path=xl/sharedStrings.xml><?xml version="1.0" encoding="utf-8"?>
<sst xmlns="http://schemas.openxmlformats.org/spreadsheetml/2006/main" count="869" uniqueCount="270">
  <si>
    <t>１医師</t>
  </si>
  <si>
    <t>（１）次のいずれかの病院（医療法施行規則43条の２，49条）</t>
  </si>
  <si>
    <t>ア　大学附属病院（特定機能病院及び精神病床のみを有する病院を除く）で，精神病床のあるもの</t>
  </si>
  <si>
    <t>イ　100名以上の患者を入院させるための施設を有し，診療科名中に内科，外科，産婦人科，眼科及び耳鼻いんこう科（医療法施行令第３条の２第１項第１号ハ又はニ（２）の規定によりこれらの診療科名と組み合わせた名称を診療科名とする場合を除く。）を含む病院（特定機能病院を除く。）で，精神病床のあるもの</t>
  </si>
  <si>
    <t>・療養病床が全病床数の５０％以下</t>
  </si>
  <si>
    <t>・療養病床が全病床数の５０％を超える</t>
  </si>
  <si>
    <t>（２）一般病院（上記（１）以外）（医療法施行規則19，49条）</t>
  </si>
  <si>
    <t>２歯科医師</t>
  </si>
  <si>
    <t>（１）歯科医業についての診療科名のみを診療科名とする病院</t>
  </si>
  <si>
    <t>（医療法施行規則19条）</t>
  </si>
  <si>
    <t>（２）一般病院（上記（１）以外）（医療法施行規則19条）</t>
  </si>
  <si>
    <t>３薬剤師</t>
  </si>
  <si>
    <t>４看護師及</t>
  </si>
  <si>
    <t>び准看護師</t>
  </si>
  <si>
    <t>イ　100名以上の患者を入院させるための施設を有し，診療科として内科，外科，産婦人科，眼科及び耳鼻いんこう科（医療法施行令第３条の２第１項第１号ハ又はニ（２）の規定によりこれらの診療科名と組み合わせた名称を診療科名とする場合を除く。）を含む病院（特定機能病院を除く）で，精神病床のあるもの</t>
  </si>
  <si>
    <t>５看護補助者</t>
  </si>
  <si>
    <t>６理学療法士，作業療法士</t>
  </si>
  <si>
    <t>７栄養士</t>
  </si>
  <si>
    <t>標準数</t>
  </si>
  <si>
    <t>外来</t>
  </si>
  <si>
    <t>眼科，耳鼻咽喉科の１日平均患者数</t>
  </si>
  <si>
    <t>　　</t>
  </si>
  <si>
    <t>眼科，耳鼻咽喉科及び歯科関係を除く１日平均患者数</t>
  </si>
  <si>
    <t>歯科関係の１日平均患者数</t>
  </si>
  <si>
    <t>入院</t>
  </si>
  <si>
    <t>療養病床の入院患者数</t>
  </si>
  <si>
    <t>精神病床の入院患者数</t>
  </si>
  <si>
    <t>結核病床の入院患者数</t>
  </si>
  <si>
    <t>感染症病床の入院患者数</t>
  </si>
  <si>
    <t>一般病床の入院患者数</t>
  </si>
  <si>
    <t>歯科関係の入院患者数</t>
  </si>
  <si>
    <t>備　考</t>
  </si>
  <si>
    <t>様式第１号別記５，６を転記</t>
  </si>
  <si>
    <t>小数点２位以下切捨</t>
  </si>
  <si>
    <t>人</t>
  </si>
  <si>
    <t>表④　　医師</t>
  </si>
  <si>
    <t>人　</t>
  </si>
  <si>
    <t>標準数　２ 人</t>
  </si>
  <si>
    <t>常　　勤</t>
  </si>
  <si>
    <t>様式第１号別記７から算出</t>
  </si>
  <si>
    <t>非常勤（常勤換算後）</t>
  </si>
  <si>
    <t>様式第１号別記８を基に算出。端数処理しない。</t>
  </si>
  <si>
    <t>計</t>
  </si>
  <si>
    <t>現員</t>
  </si>
  <si>
    <t>人</t>
  </si>
  <si>
    <t>A</t>
  </si>
  <si>
    <t>B</t>
  </si>
  <si>
    <t>C</t>
  </si>
  <si>
    <t>D</t>
  </si>
  <si>
    <t>E</t>
  </si>
  <si>
    <t>F</t>
  </si>
  <si>
    <t>G</t>
  </si>
  <si>
    <t>H=A/5</t>
  </si>
  <si>
    <t>I=B/2.5</t>
  </si>
  <si>
    <t>J=(C+D)/３</t>
  </si>
  <si>
    <t>H+I+J+K</t>
  </si>
  <si>
    <t>K=E+F+G</t>
  </si>
  <si>
    <t>L=</t>
  </si>
  <si>
    <t>【L＞36の場合】</t>
  </si>
  <si>
    <t>【L≦36の場合】</t>
  </si>
  <si>
    <t>M=（L－36）/16＋2</t>
  </si>
  <si>
    <t>Mは端数処理しない。</t>
  </si>
  <si>
    <t>N</t>
  </si>
  <si>
    <t>O</t>
  </si>
  <si>
    <t>P=N＋O</t>
  </si>
  <si>
    <t>K=H+I+J</t>
  </si>
  <si>
    <t>【K＞0の場合】</t>
  </si>
  <si>
    <t>L=Kの小数点1位を切上げ</t>
  </si>
  <si>
    <t>【K＝0の場合】</t>
  </si>
  <si>
    <t>様式第1号別記5，6を転記</t>
  </si>
  <si>
    <t>小数点2位以下切捨</t>
  </si>
  <si>
    <t>標準数　　1　人</t>
  </si>
  <si>
    <t>人</t>
  </si>
  <si>
    <t>I=(B+C)/150</t>
  </si>
  <si>
    <t>=</t>
  </si>
  <si>
    <t>J=(D+E+F+G)/70</t>
  </si>
  <si>
    <t>様式第１号別記８を基に算出。小数点２位以下を切り捨てし，小数点１位までとする。</t>
  </si>
  <si>
    <t>H=A/75</t>
  </si>
  <si>
    <t>眼科，耳鼻咽喉科の1日平均患者数</t>
  </si>
  <si>
    <t>K=(A+B+C)/30</t>
  </si>
  <si>
    <t>P=K+O</t>
  </si>
  <si>
    <t>※　産婦人科又は産科においては，Pのうちの適当数を助産師とする。</t>
  </si>
  <si>
    <t>※　歯科，矯正歯科，小児歯科又は歯科口腔外科においては，Pのうちの適当数を歯科衛生士とすることができる。</t>
  </si>
  <si>
    <t>※　精神病床がある場合</t>
  </si>
  <si>
    <t xml:space="preserve">当分の間，精神病床における看護師及び准看護師については，次の算定式による看護補助者とすることができる。 </t>
  </si>
  <si>
    <t>眼科，耳鼻咽喉科及び歯科関係を除く1日平均患者数</t>
  </si>
  <si>
    <t>歯科関係の1日平均患者数</t>
  </si>
  <si>
    <t>L=D/6</t>
  </si>
  <si>
    <t>O=L+M+N</t>
  </si>
  <si>
    <t>M=(E+F)/4</t>
  </si>
  <si>
    <t>H</t>
  </si>
  <si>
    <t>I</t>
  </si>
  <si>
    <t>新生児</t>
  </si>
  <si>
    <t>J</t>
  </si>
  <si>
    <t>小数点以下切上(O＝0のときはO＝1とする)</t>
  </si>
  <si>
    <t>F/4及びF/5については，小数点以下切上</t>
  </si>
  <si>
    <t>看護師</t>
  </si>
  <si>
    <t>R</t>
  </si>
  <si>
    <t>様式第1号別記7から算出</t>
  </si>
  <si>
    <t>非常勤</t>
  </si>
  <si>
    <t>(常勤換算後)</t>
  </si>
  <si>
    <t>S</t>
  </si>
  <si>
    <t>様式第1号別記8を基に算出。小数点2位以下を切り捨てし，小数点1位までとする。</t>
  </si>
  <si>
    <t>T=R＋S</t>
  </si>
  <si>
    <t>准看護師</t>
  </si>
  <si>
    <t>U</t>
  </si>
  <si>
    <t>V</t>
  </si>
  <si>
    <t>W=U＋V</t>
  </si>
  <si>
    <t>助産師</t>
  </si>
  <si>
    <t>X</t>
  </si>
  <si>
    <t>Y</t>
  </si>
  <si>
    <t>Z=X＋Y</t>
  </si>
  <si>
    <t>歯科衛生士</t>
  </si>
  <si>
    <t>AA</t>
  </si>
  <si>
    <t>AC=AA＋AB</t>
  </si>
  <si>
    <t>看護補助者</t>
  </si>
  <si>
    <t>精神病床　有・無</t>
  </si>
  <si>
    <t>AD</t>
  </si>
  <si>
    <t>AF=AD＋AE</t>
  </si>
  <si>
    <t>合　　　計</t>
  </si>
  <si>
    <t>AG=T＋W＋Z＋AC＋AF</t>
  </si>
  <si>
    <t>N=(G+H+I+J)/3</t>
  </si>
  <si>
    <t>様式第1号別記7から算出</t>
  </si>
  <si>
    <t>歯科，矯正歯科，小児歯科又は歯科口腔外科　有・無</t>
  </si>
  <si>
    <t>現員</t>
  </si>
  <si>
    <t>産婦人科又は産科　有・無(有の場合は適当数が必須人員)</t>
  </si>
  <si>
    <t>小数点以下切上</t>
  </si>
  <si>
    <t>非常勤(常勤換算後)</t>
  </si>
  <si>
    <t>E=C＋D</t>
  </si>
  <si>
    <t>眼科，耳鼻咽喉科の1日平均患者数</t>
  </si>
  <si>
    <t>=</t>
  </si>
  <si>
    <t>病院の実情に応じた適当数</t>
  </si>
  <si>
    <t>理学療法士</t>
  </si>
  <si>
    <t>Ａ</t>
  </si>
  <si>
    <t>（常勤換算後）</t>
  </si>
  <si>
    <t>Ｂ</t>
  </si>
  <si>
    <t>様式第１号別記８を基に算出。小数点２位以下を切り捨てし，小数点１位までとする。</t>
  </si>
  <si>
    <t>Ｃ=Ａ＋Ｂ</t>
  </si>
  <si>
    <t>作業療法士</t>
  </si>
  <si>
    <t>Ｄ</t>
  </si>
  <si>
    <t>Ｅ</t>
  </si>
  <si>
    <t>Ｆ=Ｄ＋Ｅ</t>
  </si>
  <si>
    <r>
      <t xml:space="preserve">
　　　　　　　　　　　　　　　</t>
    </r>
    <r>
      <rPr>
        <sz val="14"/>
        <rFont val="ＭＳ 明朝"/>
        <family val="1"/>
      </rPr>
      <t>１　人</t>
    </r>
    <r>
      <rPr>
        <sz val="11"/>
        <rFont val="ＭＳ 明朝"/>
        <family val="1"/>
      </rPr>
      <t xml:space="preserve">
　継続的に一回３００食以上又は１日７５０食以上の食事を供給する特定給食施設の場合は，管理栄養士であることを要する。（健康増進法21条１項，施行規則７条１号）</t>
    </r>
  </si>
  <si>
    <t>表③　　医師</t>
  </si>
  <si>
    <t>【L＞52の場合】</t>
  </si>
  <si>
    <t>I=B/2．5</t>
  </si>
  <si>
    <t>J=(C+D)/3</t>
  </si>
  <si>
    <t>【L≦52の場合】</t>
  </si>
  <si>
    <t>標準数　　3　人</t>
  </si>
  <si>
    <t>M=E/4</t>
  </si>
  <si>
    <t>Q</t>
  </si>
  <si>
    <t>S=Q＋R</t>
  </si>
  <si>
    <t>T</t>
  </si>
  <si>
    <t>V=T＋U</t>
  </si>
  <si>
    <t>産婦人科又は産科　有・無(有の場合は適当数が必須人員)</t>
  </si>
  <si>
    <t>W</t>
  </si>
  <si>
    <t>Y=W＋X</t>
  </si>
  <si>
    <t>歯科，矯正歯科，小児歯科又は歯科口腔外科　有・無</t>
  </si>
  <si>
    <t>Z</t>
  </si>
  <si>
    <t>AB=Z＋AA</t>
  </si>
  <si>
    <t>AC=S＋V＋Y＋AB</t>
  </si>
  <si>
    <t>N=(F+G+H+I+J)/3</t>
  </si>
  <si>
    <t>E</t>
  </si>
  <si>
    <t>F</t>
  </si>
  <si>
    <t>G</t>
  </si>
  <si>
    <t>人</t>
  </si>
  <si>
    <t>A</t>
  </si>
  <si>
    <t>病院の実状に応じて必要と認められる数</t>
  </si>
  <si>
    <t>B</t>
  </si>
  <si>
    <t>D=B-52</t>
  </si>
  <si>
    <t>E=3</t>
  </si>
  <si>
    <t>【D≧0の場合】</t>
  </si>
  <si>
    <r>
      <t>【D</t>
    </r>
    <r>
      <rPr>
        <sz val="11"/>
        <rFont val="ＭＳ Ｐゴシック"/>
        <family val="3"/>
      </rPr>
      <t>&lt;0</t>
    </r>
    <r>
      <rPr>
        <sz val="11"/>
        <rFont val="ＭＳ Ｐゴシック"/>
        <family val="3"/>
      </rPr>
      <t>の場合】</t>
    </r>
  </si>
  <si>
    <r>
      <t>E</t>
    </r>
    <r>
      <rPr>
        <sz val="11"/>
        <rFont val="ＭＳ Ｐゴシック"/>
        <family val="3"/>
      </rPr>
      <t>=D/16+3</t>
    </r>
  </si>
  <si>
    <t>C</t>
  </si>
  <si>
    <t>標準数</t>
  </si>
  <si>
    <t>F=(C+E)の小数点1位を切り上げ</t>
  </si>
  <si>
    <t>=</t>
  </si>
  <si>
    <t>G</t>
  </si>
  <si>
    <t>H</t>
  </si>
  <si>
    <t>I=G+H</t>
  </si>
  <si>
    <t>A</t>
  </si>
  <si>
    <t>C</t>
  </si>
  <si>
    <t>=</t>
  </si>
  <si>
    <r>
      <t>【D</t>
    </r>
    <r>
      <rPr>
        <sz val="11"/>
        <rFont val="ＭＳ Ｐゴシック"/>
        <family val="3"/>
      </rPr>
      <t>&lt;0</t>
    </r>
    <r>
      <rPr>
        <sz val="11"/>
        <rFont val="ＭＳ Ｐゴシック"/>
        <family val="3"/>
      </rPr>
      <t>の場合】</t>
    </r>
  </si>
  <si>
    <t>【D≧0の場合】</t>
  </si>
  <si>
    <t>B</t>
  </si>
  <si>
    <t>G</t>
  </si>
  <si>
    <t>人</t>
  </si>
  <si>
    <t>H</t>
  </si>
  <si>
    <t>I=G+H</t>
  </si>
  <si>
    <t>D=B-16</t>
  </si>
  <si>
    <t>E=1</t>
  </si>
  <si>
    <r>
      <t>E</t>
    </r>
    <r>
      <rPr>
        <sz val="11"/>
        <rFont val="ＭＳ Ｐゴシック"/>
        <family val="3"/>
      </rPr>
      <t>=D/16+1</t>
    </r>
  </si>
  <si>
    <t>様式第1号別記7から算出</t>
  </si>
  <si>
    <t>様式第1号別記8を基に算出。小数点2位以下を切り捨てし，小数点1位までとする。</t>
  </si>
  <si>
    <t>人</t>
  </si>
  <si>
    <t>外来</t>
  </si>
  <si>
    <t>1日平均外来処方せん取扱枚数</t>
  </si>
  <si>
    <t>B</t>
  </si>
  <si>
    <t>D</t>
  </si>
  <si>
    <t>I=B/150</t>
  </si>
  <si>
    <r>
      <t>J</t>
    </r>
    <r>
      <rPr>
        <sz val="11"/>
        <rFont val="ＭＳ Ｐゴシック"/>
        <family val="3"/>
      </rPr>
      <t>=(C+D+E+F+G)/70</t>
    </r>
  </si>
  <si>
    <t>【K＞0の場合】</t>
  </si>
  <si>
    <t>標準数</t>
  </si>
  <si>
    <r>
      <t>L</t>
    </r>
    <r>
      <rPr>
        <sz val="11"/>
        <rFont val="ＭＳ Ｐゴシック"/>
        <family val="3"/>
      </rPr>
      <t>=Kの小数点1位を切上げ</t>
    </r>
  </si>
  <si>
    <t>標準数　１ 人</t>
  </si>
  <si>
    <t>【K＝0の場合】</t>
  </si>
  <si>
    <t>様式第１号別記８を基に算出。小数点2位以下を切り捨てし，小数点1位までとする。</t>
  </si>
  <si>
    <t>Q=F/4-F/5</t>
  </si>
  <si>
    <t>表①　　医師</t>
  </si>
  <si>
    <t>J=C/3</t>
  </si>
  <si>
    <t>K=D+E+F+G</t>
  </si>
  <si>
    <t>人</t>
  </si>
  <si>
    <t>表②　　医師</t>
  </si>
  <si>
    <t>=</t>
  </si>
  <si>
    <t>K=D+E+F+G</t>
  </si>
  <si>
    <t>歯科関係の1日平均患者数</t>
  </si>
  <si>
    <t>M=(L－52)/16＋3</t>
  </si>
  <si>
    <t>標準数　2 人</t>
  </si>
  <si>
    <t>入院</t>
  </si>
  <si>
    <t>1日平均外来処方せん取扱枚数</t>
  </si>
  <si>
    <t>1日平均外来処方せん取扱枚数</t>
  </si>
  <si>
    <t>患者数入力</t>
  </si>
  <si>
    <t>新生児</t>
  </si>
  <si>
    <t>表①により算出</t>
  </si>
  <si>
    <t>表②により算出</t>
  </si>
  <si>
    <t>表③により算出</t>
  </si>
  <si>
    <t>表④により算出</t>
  </si>
  <si>
    <t>人員配置の基準の計算（病院名：</t>
  </si>
  <si>
    <t>〔該当する□をチェックする〕</t>
  </si>
  <si>
    <t>）</t>
  </si>
  <si>
    <t>眼科，耳鼻咽喉科及び精神科の1日平均患者数</t>
  </si>
  <si>
    <t>眼科，耳鼻咽喉科，精神科及び歯科関係を除く1日平均患者数</t>
  </si>
  <si>
    <t>眼科，耳鼻咽喉科及び精神科の１日平均患者数</t>
  </si>
  <si>
    <t>眼科，耳鼻咽喉科，精神科及び歯科関係を除く１日平均患者数</t>
  </si>
  <si>
    <t>L=D/4</t>
  </si>
  <si>
    <t>B=A/4</t>
  </si>
  <si>
    <t>（１）次のいずれかの病院（条例施行規則４条）</t>
  </si>
  <si>
    <t>（２）一般病院（上記（１）以外）（条例施行規則４条）</t>
  </si>
  <si>
    <t>（３）特定病院（条例施行規則53条）</t>
  </si>
  <si>
    <t>（１）療養病床に係る病室がある病院（条例施行規則４条）</t>
  </si>
  <si>
    <t>（２）特定病院（条例施行規則53条）</t>
  </si>
  <si>
    <t>療養病床に係る病室がある病院（条例施行規則４条）</t>
  </si>
  <si>
    <t>１００床以上の病院（条例施行規則４条）</t>
  </si>
  <si>
    <t>表⑤により算出</t>
  </si>
  <si>
    <t>表⑥により算出</t>
  </si>
  <si>
    <t>表⑦により算出</t>
  </si>
  <si>
    <t>表⑧により算出</t>
  </si>
  <si>
    <t>表⑨により算出</t>
  </si>
  <si>
    <t>表⑩により算出</t>
  </si>
  <si>
    <t>表⑪により算出</t>
  </si>
  <si>
    <t>表⑫により算出</t>
  </si>
  <si>
    <t>表⑬により算出</t>
  </si>
  <si>
    <t>表⑭により算出</t>
  </si>
  <si>
    <t>表⑮により算出</t>
  </si>
  <si>
    <t>表⑤　　歯科医師</t>
  </si>
  <si>
    <t>表⑥　　歯科医師</t>
  </si>
  <si>
    <t>表⑦　　薬剤師</t>
  </si>
  <si>
    <t>表⑧　　薬剤師</t>
  </si>
  <si>
    <t>表⑨　　看護師及び准看護師</t>
  </si>
  <si>
    <t>表⑩　　看護師及び准看護師</t>
  </si>
  <si>
    <t>表⑫　　看護補助者</t>
  </si>
  <si>
    <t>表⑭　理学療法士又は作業療法士</t>
  </si>
  <si>
    <t>表⑮　栄養士</t>
  </si>
  <si>
    <t>表⑪　　看護師及び准看護師【平成30年３月３１日まで】</t>
  </si>
  <si>
    <t>L=D/6</t>
  </si>
  <si>
    <t>表⑬　　看護補助者【平成30年３月31日まで】</t>
  </si>
  <si>
    <t>B=A/6</t>
  </si>
  <si>
    <t>人員配置基準計算表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</si>
</sst>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44">
    <font>
      <sz val="11"/>
      <name val="ＭＳ Ｐゴシック"/>
      <family val="3"/>
    </font>
    <font>
      <sz val="10"/>
      <name val="ＭＳ 明朝"/>
      <family val="1"/>
    </font>
    <font>
      <sz val="6"/>
      <name val="ＭＳ Ｐゴシック"/>
      <family val="3"/>
    </font>
    <font>
      <sz val="11"/>
      <name val="ＭＳ 明朝"/>
      <family val="1"/>
    </font>
    <font>
      <sz val="14"/>
      <name val="ＭＳ 明朝"/>
      <family val="1"/>
    </font>
    <font>
      <sz val="14"/>
      <name val="ＭＳ Ｐゴシック"/>
      <family val="3"/>
    </font>
    <font>
      <sz val="10"/>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color indexed="63"/>
      </right>
      <top style="hair"/>
      <bottom style="hair"/>
    </border>
    <border>
      <left style="hair"/>
      <right>
        <color indexed="63"/>
      </right>
      <top style="hair"/>
      <bottom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293">
    <xf numFmtId="0" fontId="0" fillId="0" borderId="0" xfId="0" applyAlignment="1">
      <alignment vertical="center"/>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0" fillId="0" borderId="11" xfId="0" applyBorder="1" applyAlignment="1">
      <alignment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0" fillId="0" borderId="0" xfId="0" applyFont="1" applyAlignment="1">
      <alignment vertical="center"/>
    </xf>
    <xf numFmtId="0" fontId="0" fillId="0" borderId="0"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0" fillId="0" borderId="11" xfId="0" applyFont="1" applyBorder="1" applyAlignment="1">
      <alignment vertical="top" wrapText="1"/>
    </xf>
    <xf numFmtId="0" fontId="0" fillId="0" borderId="20" xfId="0" applyFont="1" applyBorder="1" applyAlignment="1">
      <alignment vertical="top" wrapText="1"/>
    </xf>
    <xf numFmtId="0" fontId="3" fillId="0" borderId="11" xfId="0" applyFont="1" applyBorder="1" applyAlignment="1">
      <alignment horizontal="right" vertical="top" wrapText="1"/>
    </xf>
    <xf numFmtId="0" fontId="3" fillId="0" borderId="21" xfId="0" applyFont="1" applyBorder="1" applyAlignment="1">
      <alignment horizontal="justify" vertical="top" wrapText="1"/>
    </xf>
    <xf numFmtId="0" fontId="3" fillId="33" borderId="20" xfId="0" applyFont="1" applyFill="1" applyBorder="1" applyAlignment="1">
      <alignment horizontal="right" vertical="top" wrapText="1"/>
    </xf>
    <xf numFmtId="180" fontId="3" fillId="33" borderId="11" xfId="0" applyNumberFormat="1" applyFont="1" applyFill="1" applyBorder="1" applyAlignment="1">
      <alignment horizontal="right" vertical="top" wrapText="1"/>
    </xf>
    <xf numFmtId="0" fontId="3" fillId="33" borderId="11" xfId="0" applyFont="1" applyFill="1" applyBorder="1" applyAlignment="1">
      <alignment horizontal="right" vertical="top" wrapText="1"/>
    </xf>
    <xf numFmtId="0" fontId="4" fillId="33" borderId="11" xfId="0" applyFont="1" applyFill="1" applyBorder="1" applyAlignment="1">
      <alignment horizontal="center" vertical="top" wrapText="1"/>
    </xf>
    <xf numFmtId="0" fontId="3" fillId="0" borderId="20" xfId="0" applyFont="1" applyBorder="1" applyAlignment="1">
      <alignment horizontal="justify" vertical="top" wrapText="1"/>
    </xf>
    <xf numFmtId="0" fontId="3" fillId="0" borderId="0" xfId="0" applyFont="1" applyAlignment="1">
      <alignment vertical="center"/>
    </xf>
    <xf numFmtId="0" fontId="3" fillId="33" borderId="20" xfId="0" applyFont="1" applyFill="1" applyBorder="1" applyAlignment="1">
      <alignment vertical="top" wrapText="1"/>
    </xf>
    <xf numFmtId="0" fontId="3" fillId="33" borderId="11" xfId="0" applyFont="1" applyFill="1" applyBorder="1" applyAlignment="1">
      <alignment vertical="top" wrapText="1"/>
    </xf>
    <xf numFmtId="0" fontId="3" fillId="0" borderId="20" xfId="0" applyFont="1" applyBorder="1" applyAlignment="1">
      <alignment vertical="top" wrapText="1"/>
    </xf>
    <xf numFmtId="0" fontId="3" fillId="0" borderId="22" xfId="0" applyFont="1" applyBorder="1" applyAlignment="1">
      <alignment horizontal="right" vertical="top" wrapText="1"/>
    </xf>
    <xf numFmtId="0" fontId="3" fillId="0" borderId="23" xfId="0" applyFont="1" applyBorder="1" applyAlignment="1">
      <alignment vertical="top" wrapText="1"/>
    </xf>
    <xf numFmtId="0" fontId="1" fillId="0" borderId="16" xfId="0" applyFont="1" applyBorder="1" applyAlignment="1">
      <alignment horizontal="justify"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20" xfId="0" applyFont="1" applyBorder="1" applyAlignment="1">
      <alignment vertical="top" wrapText="1"/>
    </xf>
    <xf numFmtId="0" fontId="1" fillId="33" borderId="20" xfId="0" applyFont="1" applyFill="1" applyBorder="1" applyAlignment="1">
      <alignment vertical="top" wrapText="1"/>
    </xf>
    <xf numFmtId="0" fontId="1" fillId="33" borderId="11" xfId="0" applyFont="1" applyFill="1" applyBorder="1" applyAlignment="1">
      <alignment vertical="top" wrapText="1"/>
    </xf>
    <xf numFmtId="0" fontId="1" fillId="0" borderId="11" xfId="0" applyFont="1" applyBorder="1" applyAlignment="1">
      <alignment horizontal="right" vertical="top" wrapText="1"/>
    </xf>
    <xf numFmtId="0" fontId="0" fillId="0" borderId="20" xfId="0" applyBorder="1" applyAlignment="1">
      <alignment vertical="top" wrapText="1"/>
    </xf>
    <xf numFmtId="0" fontId="1" fillId="0" borderId="20" xfId="0" applyFont="1" applyBorder="1" applyAlignment="1">
      <alignment horizontal="center" vertical="top" wrapText="1"/>
    </xf>
    <xf numFmtId="0" fontId="1" fillId="0" borderId="20" xfId="0" applyFont="1" applyBorder="1" applyAlignment="1">
      <alignment horizontal="right" vertical="top" wrapText="1"/>
    </xf>
    <xf numFmtId="0" fontId="1" fillId="0" borderId="10" xfId="0" applyFont="1" applyBorder="1" applyAlignment="1">
      <alignment horizontal="center" vertical="top" wrapText="1"/>
    </xf>
    <xf numFmtId="0" fontId="0" fillId="0" borderId="23" xfId="0" applyBorder="1" applyAlignment="1">
      <alignment vertical="center"/>
    </xf>
    <xf numFmtId="0" fontId="0" fillId="0" borderId="15" xfId="0" applyBorder="1" applyAlignment="1">
      <alignment vertical="center"/>
    </xf>
    <xf numFmtId="0" fontId="1" fillId="0" borderId="11" xfId="0" applyFont="1" applyBorder="1" applyAlignment="1">
      <alignment horizontal="center" vertical="top" wrapText="1"/>
    </xf>
    <xf numFmtId="0" fontId="1" fillId="33" borderId="11" xfId="0" applyFont="1" applyFill="1" applyBorder="1" applyAlignment="1">
      <alignment horizontal="center" vertical="top" wrapText="1"/>
    </xf>
    <xf numFmtId="0" fontId="1" fillId="34" borderId="11"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0" borderId="20" xfId="0" applyFont="1" applyBorder="1" applyAlignment="1">
      <alignment horizontal="right" vertical="top" wrapText="1"/>
    </xf>
    <xf numFmtId="0" fontId="3" fillId="0" borderId="15" xfId="0" applyFont="1" applyBorder="1" applyAlignment="1">
      <alignment vertical="top" wrapText="1"/>
    </xf>
    <xf numFmtId="0" fontId="3" fillId="0" borderId="24" xfId="0" applyFont="1" applyBorder="1" applyAlignment="1">
      <alignment horizontal="justify" vertical="top" wrapText="1"/>
    </xf>
    <xf numFmtId="0" fontId="0" fillId="0" borderId="23" xfId="0" applyFont="1" applyBorder="1" applyAlignment="1">
      <alignment vertical="center"/>
    </xf>
    <xf numFmtId="0" fontId="0" fillId="0" borderId="25" xfId="0" applyFont="1" applyBorder="1" applyAlignment="1">
      <alignment vertical="center"/>
    </xf>
    <xf numFmtId="0" fontId="0" fillId="0" borderId="15" xfId="0" applyFont="1" applyBorder="1" applyAlignment="1">
      <alignment vertical="center"/>
    </xf>
    <xf numFmtId="0" fontId="1" fillId="0" borderId="16" xfId="0" applyFont="1" applyBorder="1" applyAlignment="1">
      <alignment vertical="center" textRotation="255" wrapText="1"/>
    </xf>
    <xf numFmtId="0" fontId="3" fillId="0" borderId="24" xfId="0" applyFont="1" applyBorder="1" applyAlignment="1">
      <alignment vertical="top" wrapText="1"/>
    </xf>
    <xf numFmtId="0" fontId="3" fillId="0" borderId="16" xfId="0" applyFont="1" applyBorder="1" applyAlignment="1">
      <alignment vertical="top" wrapText="1"/>
    </xf>
    <xf numFmtId="0" fontId="1" fillId="0" borderId="23"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justify" vertical="top" wrapText="1"/>
    </xf>
    <xf numFmtId="0" fontId="3" fillId="33" borderId="0" xfId="0" applyFont="1" applyFill="1" applyBorder="1" applyAlignment="1">
      <alignment horizontal="right" vertical="top" wrapText="1"/>
    </xf>
    <xf numFmtId="0" fontId="4" fillId="33" borderId="11" xfId="0" applyFont="1" applyFill="1" applyBorder="1" applyAlignment="1">
      <alignment horizontal="justify" vertical="top" wrapText="1"/>
    </xf>
    <xf numFmtId="0" fontId="3" fillId="0" borderId="23" xfId="0" applyFont="1" applyBorder="1" applyAlignment="1">
      <alignment horizontal="justify" vertical="top" wrapText="1"/>
    </xf>
    <xf numFmtId="0" fontId="3" fillId="0" borderId="0" xfId="0" applyFont="1" applyBorder="1" applyAlignment="1">
      <alignment horizontal="center" vertical="top" wrapText="1"/>
    </xf>
    <xf numFmtId="0" fontId="3" fillId="34" borderId="11" xfId="0" applyFont="1" applyFill="1" applyBorder="1" applyAlignment="1">
      <alignment vertical="top" wrapText="1"/>
    </xf>
    <xf numFmtId="0" fontId="3" fillId="33" borderId="13" xfId="0" applyFont="1" applyFill="1" applyBorder="1" applyAlignment="1">
      <alignment horizontal="right" vertical="top" wrapText="1"/>
    </xf>
    <xf numFmtId="0" fontId="3" fillId="34" borderId="13" xfId="0" applyFont="1" applyFill="1" applyBorder="1" applyAlignment="1">
      <alignment horizontal="right" vertical="top" wrapText="1"/>
    </xf>
    <xf numFmtId="0" fontId="3" fillId="34" borderId="0" xfId="0" applyFont="1" applyFill="1" applyBorder="1" applyAlignment="1">
      <alignment horizontal="right" vertical="top" wrapText="1"/>
    </xf>
    <xf numFmtId="0" fontId="1" fillId="0" borderId="15" xfId="0" applyFont="1" applyBorder="1" applyAlignment="1">
      <alignment horizontal="justify" vertical="top" wrapText="1"/>
    </xf>
    <xf numFmtId="0" fontId="3" fillId="0" borderId="25" xfId="0" applyFont="1" applyBorder="1" applyAlignment="1">
      <alignment vertical="top" wrapText="1"/>
    </xf>
    <xf numFmtId="0" fontId="1" fillId="0" borderId="23" xfId="0" applyFont="1" applyBorder="1" applyAlignment="1">
      <alignment horizontal="justify" vertical="top" wrapText="1"/>
    </xf>
    <xf numFmtId="0" fontId="0" fillId="0" borderId="0" xfId="0" applyFont="1" applyAlignment="1">
      <alignment vertical="center"/>
    </xf>
    <xf numFmtId="0" fontId="0" fillId="0" borderId="11"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vertical="center"/>
    </xf>
    <xf numFmtId="0" fontId="3" fillId="0" borderId="11" xfId="0" applyFont="1" applyFill="1" applyBorder="1" applyAlignment="1">
      <alignment vertical="top" wrapText="1"/>
    </xf>
    <xf numFmtId="0" fontId="3" fillId="0" borderId="11" xfId="0" applyFont="1" applyBorder="1" applyAlignment="1">
      <alignment horizontal="left" vertical="top" wrapText="1"/>
    </xf>
    <xf numFmtId="0" fontId="3" fillId="0" borderId="10" xfId="0" applyFont="1" applyFill="1" applyBorder="1" applyAlignment="1">
      <alignment vertical="top" wrapText="1"/>
    </xf>
    <xf numFmtId="0" fontId="3" fillId="0" borderId="20" xfId="0" applyFont="1" applyFill="1" applyBorder="1" applyAlignment="1">
      <alignment vertical="top" wrapText="1"/>
    </xf>
    <xf numFmtId="0" fontId="3" fillId="0" borderId="10" xfId="0" applyFont="1" applyFill="1" applyBorder="1" applyAlignment="1">
      <alignment horizontal="justify" vertical="top" wrapText="1"/>
    </xf>
    <xf numFmtId="0" fontId="0" fillId="0" borderId="11" xfId="0" applyFont="1" applyFill="1" applyBorder="1" applyAlignment="1">
      <alignment vertical="top"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right" vertical="top" wrapText="1"/>
    </xf>
    <xf numFmtId="180" fontId="3" fillId="33" borderId="20" xfId="0" applyNumberFormat="1" applyFont="1" applyFill="1" applyBorder="1" applyAlignment="1">
      <alignment horizontal="right" vertical="top" wrapText="1"/>
    </xf>
    <xf numFmtId="0" fontId="3" fillId="0" borderId="24"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24" xfId="0" applyFont="1" applyFill="1" applyBorder="1" applyAlignment="1">
      <alignment vertical="top" wrapText="1"/>
    </xf>
    <xf numFmtId="0" fontId="3" fillId="0" borderId="13" xfId="0" applyFont="1" applyFill="1" applyBorder="1" applyAlignment="1">
      <alignment vertical="top" wrapText="1"/>
    </xf>
    <xf numFmtId="0" fontId="3" fillId="35" borderId="11" xfId="0" applyFont="1" applyFill="1" applyBorder="1" applyAlignment="1">
      <alignment horizontal="justify" vertical="top" wrapText="1"/>
    </xf>
    <xf numFmtId="0" fontId="3" fillId="35" borderId="11" xfId="0" applyFont="1" applyFill="1" applyBorder="1" applyAlignment="1">
      <alignment vertical="top" wrapText="1"/>
    </xf>
    <xf numFmtId="0" fontId="4" fillId="0" borderId="11" xfId="0" applyFont="1" applyFill="1" applyBorder="1" applyAlignment="1">
      <alignment horizontal="center" vertical="top" wrapText="1"/>
    </xf>
    <xf numFmtId="0" fontId="0" fillId="0" borderId="12" xfId="0" applyFont="1" applyFill="1" applyBorder="1" applyAlignment="1">
      <alignment vertical="top" wrapText="1"/>
    </xf>
    <xf numFmtId="0" fontId="0" fillId="0" borderId="11" xfId="0" applyFont="1" applyBorder="1" applyAlignment="1">
      <alignment horizontal="right" vertical="top" wrapText="1"/>
    </xf>
    <xf numFmtId="0" fontId="0" fillId="34" borderId="11" xfId="0" applyFont="1" applyFill="1" applyBorder="1" applyAlignment="1">
      <alignment vertical="top" wrapText="1"/>
    </xf>
    <xf numFmtId="0" fontId="0" fillId="0" borderId="25" xfId="0" applyFont="1" applyBorder="1" applyAlignment="1">
      <alignment vertical="top" wrapText="1"/>
    </xf>
    <xf numFmtId="0" fontId="0" fillId="0" borderId="15" xfId="0" applyFont="1" applyBorder="1" applyAlignment="1">
      <alignment vertical="top" wrapText="1"/>
    </xf>
    <xf numFmtId="180" fontId="3" fillId="0" borderId="11" xfId="0" applyNumberFormat="1" applyFont="1" applyFill="1" applyBorder="1" applyAlignment="1">
      <alignment vertical="top" wrapText="1"/>
    </xf>
    <xf numFmtId="180" fontId="0" fillId="33" borderId="25" xfId="0" applyNumberFormat="1" applyFont="1" applyFill="1" applyBorder="1" applyAlignment="1">
      <alignment vertical="top" wrapText="1"/>
    </xf>
    <xf numFmtId="0" fontId="0" fillId="0" borderId="22" xfId="0" applyFont="1" applyBorder="1" applyAlignment="1">
      <alignment vertical="center"/>
    </xf>
    <xf numFmtId="181" fontId="5" fillId="33" borderId="11" xfId="0" applyNumberFormat="1" applyFont="1" applyFill="1" applyBorder="1" applyAlignment="1">
      <alignment horizontal="center" vertical="center"/>
    </xf>
    <xf numFmtId="0" fontId="1" fillId="0" borderId="11" xfId="0" applyFont="1" applyFill="1" applyBorder="1" applyAlignment="1">
      <alignment vertical="top" wrapText="1"/>
    </xf>
    <xf numFmtId="0" fontId="1" fillId="0" borderId="10" xfId="0" applyFont="1" applyFill="1" applyBorder="1" applyAlignment="1">
      <alignment horizontal="justify" vertical="top" wrapText="1"/>
    </xf>
    <xf numFmtId="0" fontId="6" fillId="33" borderId="20" xfId="0" applyFont="1" applyFill="1" applyBorder="1" applyAlignment="1">
      <alignment vertical="top" wrapText="1"/>
    </xf>
    <xf numFmtId="0" fontId="1" fillId="0" borderId="24"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3" xfId="0" applyFont="1" applyBorder="1" applyAlignment="1">
      <alignment vertical="center" wrapText="1"/>
    </xf>
    <xf numFmtId="0" fontId="1" fillId="34" borderId="13" xfId="0" applyFont="1" applyFill="1" applyBorder="1" applyAlignment="1">
      <alignment horizontal="right" vertical="center" wrapText="1"/>
    </xf>
    <xf numFmtId="0" fontId="1" fillId="0" borderId="15" xfId="0" applyFont="1" applyBorder="1" applyAlignment="1">
      <alignment horizontal="left" vertical="center" wrapText="1"/>
    </xf>
    <xf numFmtId="0" fontId="1" fillId="0" borderId="15" xfId="0" applyFont="1" applyBorder="1" applyAlignment="1">
      <alignment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34" borderId="12" xfId="0" applyFont="1" applyFill="1" applyBorder="1" applyAlignment="1">
      <alignment horizontal="righ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33" borderId="13" xfId="0" applyFont="1" applyFill="1" applyBorder="1" applyAlignment="1">
      <alignment horizontal="right" vertical="center" wrapText="1"/>
    </xf>
    <xf numFmtId="0" fontId="1" fillId="0" borderId="14" xfId="0" applyFont="1" applyBorder="1" applyAlignment="1">
      <alignment vertical="center" wrapText="1"/>
    </xf>
    <xf numFmtId="0" fontId="1" fillId="0" borderId="12"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3" xfId="0" applyFont="1" applyBorder="1" applyAlignment="1">
      <alignment horizontal="center" vertical="center" wrapText="1"/>
    </xf>
    <xf numFmtId="180" fontId="3" fillId="0" borderId="11" xfId="0" applyNumberFormat="1" applyFont="1" applyFill="1" applyBorder="1" applyAlignment="1">
      <alignment horizontal="right" vertical="top" wrapText="1"/>
    </xf>
    <xf numFmtId="0" fontId="0" fillId="34" borderId="16" xfId="0" applyFill="1" applyBorder="1" applyAlignment="1">
      <alignment vertical="center"/>
    </xf>
    <xf numFmtId="0" fontId="0" fillId="0" borderId="0" xfId="0" applyAlignment="1">
      <alignment horizontal="center" vertical="center"/>
    </xf>
    <xf numFmtId="0" fontId="3" fillId="33" borderId="13" xfId="0" applyFont="1" applyFill="1" applyBorder="1" applyAlignment="1">
      <alignment vertical="top" wrapText="1"/>
    </xf>
    <xf numFmtId="0" fontId="3" fillId="33" borderId="20" xfId="0" applyFont="1" applyFill="1" applyBorder="1" applyAlignment="1">
      <alignment vertical="center"/>
    </xf>
    <xf numFmtId="0" fontId="1" fillId="33" borderId="20" xfId="0" applyFont="1" applyFill="1" applyBorder="1" applyAlignment="1">
      <alignment horizontal="right" vertical="top" wrapText="1"/>
    </xf>
    <xf numFmtId="0" fontId="1" fillId="0" borderId="24" xfId="0" applyFont="1" applyBorder="1" applyAlignment="1">
      <alignment horizontal="justify" vertical="top" wrapText="1"/>
    </xf>
    <xf numFmtId="0" fontId="1" fillId="0" borderId="24" xfId="0" applyFont="1" applyBorder="1" applyAlignment="1">
      <alignment vertical="top" wrapText="1"/>
    </xf>
    <xf numFmtId="0" fontId="1" fillId="0" borderId="12" xfId="0" applyFont="1" applyBorder="1" applyAlignment="1">
      <alignment horizontal="left" vertical="top" wrapText="1" indent="1"/>
    </xf>
    <xf numFmtId="0" fontId="1" fillId="0" borderId="25"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5" xfId="0" applyFont="1" applyBorder="1" applyAlignment="1">
      <alignment horizontal="justify" vertical="top" wrapText="1"/>
    </xf>
    <xf numFmtId="0" fontId="0" fillId="0" borderId="31" xfId="0" applyBorder="1" applyAlignment="1">
      <alignment wrapText="1"/>
    </xf>
    <xf numFmtId="0" fontId="1" fillId="0" borderId="19" xfId="0" applyFont="1" applyBorder="1" applyAlignment="1">
      <alignment horizontal="justify" wrapText="1"/>
    </xf>
    <xf numFmtId="0" fontId="1" fillId="0" borderId="12" xfId="0" applyFont="1" applyBorder="1" applyAlignment="1">
      <alignment horizontal="center" vertical="top" wrapText="1"/>
    </xf>
    <xf numFmtId="0" fontId="1" fillId="0" borderId="25" xfId="0" applyFont="1" applyBorder="1" applyAlignment="1">
      <alignment horizontal="center" vertical="top" wrapText="1"/>
    </xf>
    <xf numFmtId="0" fontId="1" fillId="0" borderId="13" xfId="0" applyFont="1" applyBorder="1" applyAlignment="1">
      <alignment horizontal="center" vertical="top" wrapText="1"/>
    </xf>
    <xf numFmtId="0" fontId="1" fillId="0" borderId="15" xfId="0" applyFont="1" applyBorder="1" applyAlignment="1">
      <alignment horizontal="center" vertical="top" wrapText="1"/>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24" xfId="0" applyFont="1" applyBorder="1" applyAlignment="1">
      <alignment horizontal="justify" vertical="top" wrapText="1"/>
    </xf>
    <xf numFmtId="0" fontId="1" fillId="0" borderId="26" xfId="0" applyFont="1" applyBorder="1" applyAlignment="1">
      <alignment horizontal="justify" vertical="top" wrapText="1"/>
    </xf>
    <xf numFmtId="0" fontId="1" fillId="0" borderId="23" xfId="0" applyFont="1" applyBorder="1" applyAlignment="1">
      <alignment horizontal="justify" vertical="top" wrapText="1"/>
    </xf>
    <xf numFmtId="0" fontId="1" fillId="0" borderId="12"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25" xfId="0" applyFont="1" applyBorder="1" applyAlignment="1">
      <alignment horizontal="left" vertical="top" wrapText="1" indent="1"/>
    </xf>
    <xf numFmtId="0" fontId="0" fillId="0" borderId="0" xfId="0" applyAlignment="1">
      <alignment horizontal="right" vertical="center"/>
    </xf>
    <xf numFmtId="0" fontId="0" fillId="0" borderId="0" xfId="0" applyAlignment="1">
      <alignment vertical="center"/>
    </xf>
    <xf numFmtId="0" fontId="0" fillId="0" borderId="14" xfId="0" applyBorder="1" applyAlignment="1">
      <alignment horizontal="right" vertical="center"/>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12" xfId="0" applyFont="1" applyBorder="1" applyAlignment="1">
      <alignment horizontal="right" vertical="top" wrapText="1"/>
    </xf>
    <xf numFmtId="0" fontId="1" fillId="0" borderId="0" xfId="0" applyFont="1" applyBorder="1" applyAlignment="1">
      <alignment horizontal="right" vertical="top" wrapText="1"/>
    </xf>
    <xf numFmtId="0" fontId="1" fillId="0" borderId="25" xfId="0" applyFont="1" applyBorder="1" applyAlignment="1">
      <alignment horizontal="righ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 fillId="0" borderId="20" xfId="0" applyFont="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1" fillId="0" borderId="24" xfId="0" applyFont="1" applyBorder="1" applyAlignment="1">
      <alignment vertical="top" wrapText="1"/>
    </xf>
    <xf numFmtId="0" fontId="1" fillId="0" borderId="26" xfId="0" applyFont="1" applyBorder="1" applyAlignment="1">
      <alignment vertical="top" wrapText="1"/>
    </xf>
    <xf numFmtId="0" fontId="1" fillId="0" borderId="23" xfId="0" applyFont="1" applyBorder="1" applyAlignment="1">
      <alignment vertical="top" wrapText="1"/>
    </xf>
    <xf numFmtId="0" fontId="1" fillId="0" borderId="13"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5" xfId="0" applyFont="1" applyBorder="1" applyAlignment="1">
      <alignment horizontal="left" vertical="top" wrapText="1" inden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justify" vertical="top" wrapText="1"/>
    </xf>
    <xf numFmtId="0" fontId="1" fillId="0" borderId="35" xfId="0" applyFont="1" applyBorder="1" applyAlignment="1">
      <alignment horizontal="justify" vertical="top" wrapText="1"/>
    </xf>
    <xf numFmtId="0" fontId="1" fillId="0" borderId="37" xfId="0" applyFont="1" applyBorder="1" applyAlignment="1">
      <alignment horizontal="justify" vertical="top" wrapText="1"/>
    </xf>
    <xf numFmtId="0" fontId="1" fillId="0" borderId="33" xfId="0" applyFont="1" applyBorder="1" applyAlignment="1">
      <alignment horizontal="justify" vertical="top" wrapText="1"/>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3" fillId="0" borderId="24" xfId="0" applyFont="1" applyBorder="1" applyAlignment="1">
      <alignment horizontal="center" vertical="top" wrapText="1"/>
    </xf>
    <xf numFmtId="0" fontId="3" fillId="0" borderId="23" xfId="0" applyFont="1" applyBorder="1" applyAlignment="1">
      <alignment horizontal="center" vertical="top" wrapText="1"/>
    </xf>
    <xf numFmtId="0" fontId="3" fillId="0" borderId="12" xfId="0" applyFont="1" applyBorder="1" applyAlignment="1">
      <alignment horizontal="center" vertical="top" wrapText="1"/>
    </xf>
    <xf numFmtId="0" fontId="3" fillId="0" borderId="25"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33" borderId="12" xfId="0" applyFont="1" applyFill="1" applyBorder="1" applyAlignment="1">
      <alignment horizontal="center" vertical="top" wrapText="1"/>
    </xf>
    <xf numFmtId="0" fontId="3" fillId="33" borderId="25" xfId="0" applyFont="1" applyFill="1" applyBorder="1" applyAlignment="1">
      <alignment horizontal="center" vertical="top" wrapText="1"/>
    </xf>
    <xf numFmtId="0" fontId="3" fillId="0" borderId="13" xfId="0" applyFont="1" applyBorder="1" applyAlignment="1">
      <alignment horizontal="right" vertical="top" wrapText="1"/>
    </xf>
    <xf numFmtId="0" fontId="3" fillId="0" borderId="15" xfId="0" applyFont="1" applyBorder="1" applyAlignment="1">
      <alignment horizontal="right" vertical="top" wrapText="1"/>
    </xf>
    <xf numFmtId="0" fontId="3" fillId="0" borderId="16" xfId="0" applyFont="1" applyBorder="1" applyAlignment="1">
      <alignment horizontal="justify" vertical="top" wrapText="1"/>
    </xf>
    <xf numFmtId="0" fontId="3" fillId="0" borderId="24"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top" wrapText="1"/>
    </xf>
    <xf numFmtId="0" fontId="3" fillId="0" borderId="12" xfId="0" applyFont="1" applyBorder="1" applyAlignment="1">
      <alignment horizontal="left" vertical="top" wrapText="1"/>
    </xf>
    <xf numFmtId="0" fontId="3" fillId="0" borderId="25"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34" borderId="12" xfId="0" applyFont="1" applyFill="1" applyBorder="1" applyAlignment="1">
      <alignment horizontal="center" vertical="top" wrapText="1"/>
    </xf>
    <xf numFmtId="0" fontId="3" fillId="34" borderId="25" xfId="0" applyFont="1" applyFill="1" applyBorder="1" applyAlignment="1">
      <alignment horizontal="center" vertical="top" wrapText="1"/>
    </xf>
    <xf numFmtId="0" fontId="3" fillId="0" borderId="31" xfId="0" applyFont="1" applyBorder="1" applyAlignment="1">
      <alignment horizontal="justify" vertical="top" wrapText="1"/>
    </xf>
    <xf numFmtId="0" fontId="3" fillId="0" borderId="18" xfId="0" applyFont="1" applyBorder="1" applyAlignment="1">
      <alignment horizontal="justify" vertical="top" wrapText="1"/>
    </xf>
    <xf numFmtId="0" fontId="3" fillId="0" borderId="19" xfId="0" applyFont="1" applyBorder="1" applyAlignment="1">
      <alignment horizontal="justify" vertical="top" wrapText="1"/>
    </xf>
    <xf numFmtId="0" fontId="3" fillId="0" borderId="10" xfId="0" applyFont="1" applyBorder="1" applyAlignment="1">
      <alignment vertical="top" wrapText="1"/>
    </xf>
    <xf numFmtId="0" fontId="3" fillId="0" borderId="20" xfId="0" applyFont="1" applyBorder="1" applyAlignment="1">
      <alignment vertical="top" wrapText="1"/>
    </xf>
    <xf numFmtId="0" fontId="3" fillId="0" borderId="16" xfId="0" applyFont="1" applyBorder="1" applyAlignment="1">
      <alignment horizontal="center" vertical="center" textRotation="255" wrapText="1"/>
    </xf>
    <xf numFmtId="0" fontId="3" fillId="0" borderId="11" xfId="0" applyFont="1" applyBorder="1" applyAlignment="1">
      <alignment vertical="top" wrapText="1"/>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8" xfId="0" applyFont="1" applyBorder="1" applyAlignment="1">
      <alignment horizontal="justify" vertical="top" wrapText="1"/>
    </xf>
    <xf numFmtId="0" fontId="3" fillId="0" borderId="39" xfId="0" applyFont="1" applyBorder="1" applyAlignment="1">
      <alignment horizontal="justify" vertical="top" wrapText="1"/>
    </xf>
    <xf numFmtId="0" fontId="3" fillId="0" borderId="10" xfId="0" applyFont="1" applyBorder="1" applyAlignment="1">
      <alignment horizontal="center" vertical="top" wrapText="1"/>
    </xf>
    <xf numFmtId="0" fontId="3" fillId="0" borderId="20" xfId="0" applyFont="1" applyBorder="1" applyAlignment="1">
      <alignment horizontal="center" vertical="top" wrapText="1"/>
    </xf>
    <xf numFmtId="0" fontId="3" fillId="0" borderId="40" xfId="0" applyFont="1" applyBorder="1" applyAlignment="1">
      <alignment horizontal="center" vertical="top" wrapText="1"/>
    </xf>
    <xf numFmtId="0" fontId="3" fillId="0" borderId="39"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wrapText="1"/>
    </xf>
    <xf numFmtId="0" fontId="3" fillId="0" borderId="10" xfId="0" applyFont="1" applyBorder="1" applyAlignment="1">
      <alignment horizontal="justify" vertical="top" wrapText="1"/>
    </xf>
    <xf numFmtId="0" fontId="3" fillId="0" borderId="20" xfId="0" applyFont="1" applyBorder="1" applyAlignment="1">
      <alignment horizontal="justify" vertical="top" wrapText="1"/>
    </xf>
    <xf numFmtId="0" fontId="3" fillId="0" borderId="40" xfId="0" applyFont="1" applyBorder="1" applyAlignment="1">
      <alignment horizontal="justify" vertical="top" wrapText="1"/>
    </xf>
    <xf numFmtId="0" fontId="3" fillId="0" borderId="16" xfId="0" applyFont="1" applyBorder="1" applyAlignment="1">
      <alignment horizontal="center" vertical="center" wrapText="1"/>
    </xf>
    <xf numFmtId="0" fontId="3" fillId="0" borderId="31" xfId="0" applyFont="1" applyBorder="1" applyAlignment="1">
      <alignment vertical="top" wrapText="1"/>
    </xf>
    <xf numFmtId="0" fontId="3" fillId="0" borderId="18" xfId="0" applyFont="1" applyBorder="1" applyAlignment="1">
      <alignment vertical="top" wrapText="1"/>
    </xf>
    <xf numFmtId="0" fontId="3" fillId="0" borderId="10"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38" xfId="0" applyFont="1" applyFill="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3" fillId="0" borderId="20" xfId="0" applyFont="1" applyBorder="1" applyAlignment="1">
      <alignment vertical="center"/>
    </xf>
    <xf numFmtId="0" fontId="3" fillId="0" borderId="16" xfId="0" applyFont="1" applyBorder="1" applyAlignment="1">
      <alignment vertical="top" wrapText="1"/>
    </xf>
    <xf numFmtId="0" fontId="3" fillId="0" borderId="19"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19" xfId="0" applyFont="1" applyBorder="1" applyAlignment="1">
      <alignment vertical="top" wrapText="1"/>
    </xf>
    <xf numFmtId="0" fontId="3" fillId="0" borderId="17" xfId="0" applyFont="1" applyBorder="1" applyAlignment="1">
      <alignment horizontal="center" vertical="top" wrapText="1"/>
    </xf>
    <xf numFmtId="0" fontId="1" fillId="0" borderId="20"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0" fontId="1" fillId="0" borderId="17" xfId="0" applyFont="1" applyBorder="1" applyAlignment="1">
      <alignment horizontal="center" vertical="top" wrapText="1"/>
    </xf>
    <xf numFmtId="0" fontId="1" fillId="0" borderId="16" xfId="0" applyFont="1" applyBorder="1" applyAlignment="1">
      <alignment vertical="top" wrapText="1"/>
    </xf>
    <xf numFmtId="0" fontId="1" fillId="0" borderId="16" xfId="0" applyFont="1" applyBorder="1" applyAlignment="1">
      <alignment horizontal="justify" vertical="top"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textRotation="255"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vertical="top"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13"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1" fillId="0" borderId="11" xfId="0" applyFont="1" applyBorder="1" applyAlignment="1">
      <alignment horizontal="center" vertical="center" textRotation="255"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4" xfId="0" applyFont="1" applyBorder="1" applyAlignment="1">
      <alignment vertical="center" wrapText="1"/>
    </xf>
    <xf numFmtId="0" fontId="3" fillId="0" borderId="16" xfId="0" applyFont="1" applyBorder="1" applyAlignment="1">
      <alignment horizontal="left" vertical="center" textRotation="255" wrapText="1"/>
    </xf>
    <xf numFmtId="0" fontId="3" fillId="0" borderId="17" xfId="0" applyFont="1" applyBorder="1" applyAlignment="1">
      <alignment horizontal="right" vertical="top" wrapText="1"/>
    </xf>
    <xf numFmtId="0" fontId="3" fillId="0" borderId="17" xfId="0" applyFont="1" applyBorder="1" applyAlignment="1">
      <alignment horizontal="justify" vertical="top" wrapText="1"/>
    </xf>
    <xf numFmtId="0" fontId="3" fillId="0" borderId="24"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2" xfId="0" applyFont="1" applyBorder="1" applyAlignment="1">
      <alignment vertical="top" wrapText="1"/>
    </xf>
    <xf numFmtId="0" fontId="3" fillId="0" borderId="25"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1" fillId="0" borderId="31" xfId="0" applyFont="1" applyBorder="1" applyAlignment="1">
      <alignment horizontal="center" vertical="top" wrapText="1"/>
    </xf>
    <xf numFmtId="0" fontId="1" fillId="0" borderId="19" xfId="0" applyFont="1" applyBorder="1" applyAlignment="1">
      <alignment horizontal="justify" vertical="top" wrapText="1"/>
    </xf>
    <xf numFmtId="0" fontId="1" fillId="0" borderId="31" xfId="0" applyFont="1" applyBorder="1" applyAlignment="1">
      <alignment horizontal="center" vertical="center" textRotation="255" wrapText="1"/>
    </xf>
    <xf numFmtId="0" fontId="1" fillId="0" borderId="24" xfId="0" applyFont="1" applyBorder="1" applyAlignment="1">
      <alignment horizontal="center" vertical="top" wrapText="1"/>
    </xf>
    <xf numFmtId="0" fontId="3" fillId="0" borderId="31"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A4" sqref="A4:A6"/>
    </sheetView>
  </sheetViews>
  <sheetFormatPr defaultColWidth="9.00390625" defaultRowHeight="13.5"/>
  <cols>
    <col min="1" max="1" width="13.50390625" style="0" customWidth="1"/>
    <col min="2" max="2" width="19.75390625" style="0" customWidth="1"/>
    <col min="3" max="3" width="16.125" style="0" customWidth="1"/>
    <col min="4" max="4" width="19.00390625" style="0" customWidth="1"/>
    <col min="5" max="5" width="2.25390625" style="0" customWidth="1"/>
    <col min="6" max="6" width="14.125" style="0" bestFit="1" customWidth="1"/>
  </cols>
  <sheetData>
    <row r="1" ht="13.5">
      <c r="A1" t="s">
        <v>269</v>
      </c>
    </row>
    <row r="2" spans="1:6" ht="13.5">
      <c r="A2" s="154" t="s">
        <v>229</v>
      </c>
      <c r="B2" s="154"/>
      <c r="C2" s="155"/>
      <c r="D2" s="155"/>
      <c r="E2" s="155"/>
      <c r="F2" t="s">
        <v>231</v>
      </c>
    </row>
    <row r="3" spans="4:6" ht="13.5">
      <c r="D3" s="156" t="s">
        <v>230</v>
      </c>
      <c r="E3" s="156"/>
      <c r="F3" s="156"/>
    </row>
    <row r="4" spans="1:6" ht="13.5">
      <c r="A4" s="146" t="s">
        <v>0</v>
      </c>
      <c r="B4" s="148" t="s">
        <v>1</v>
      </c>
      <c r="C4" s="149"/>
      <c r="D4" s="150"/>
      <c r="E4" s="132"/>
      <c r="F4" s="62"/>
    </row>
    <row r="5" spans="1:6" ht="27" customHeight="1">
      <c r="A5" s="147"/>
      <c r="B5" s="151" t="s">
        <v>2</v>
      </c>
      <c r="C5" s="152"/>
      <c r="D5" s="153"/>
      <c r="E5" s="5"/>
      <c r="F5" s="134"/>
    </row>
    <row r="6" spans="1:6" ht="77.25" customHeight="1">
      <c r="A6" s="147"/>
      <c r="B6" s="151" t="s">
        <v>3</v>
      </c>
      <c r="C6" s="152"/>
      <c r="D6" s="153"/>
      <c r="E6" s="135"/>
      <c r="F6" s="136"/>
    </row>
    <row r="7" spans="1:6" ht="13.5" customHeight="1">
      <c r="A7" s="147"/>
      <c r="B7" s="3"/>
      <c r="C7" s="176" t="s">
        <v>4</v>
      </c>
      <c r="D7" s="177"/>
      <c r="E7" s="174" t="s">
        <v>225</v>
      </c>
      <c r="F7" s="175"/>
    </row>
    <row r="8" spans="1:6" ht="13.5" customHeight="1">
      <c r="A8" s="147"/>
      <c r="B8" s="4"/>
      <c r="C8" s="178" t="s">
        <v>5</v>
      </c>
      <c r="D8" s="179"/>
      <c r="E8" s="157" t="s">
        <v>226</v>
      </c>
      <c r="F8" s="158"/>
    </row>
    <row r="9" spans="1:6" ht="13.5">
      <c r="A9" s="2"/>
      <c r="B9" s="148" t="s">
        <v>6</v>
      </c>
      <c r="C9" s="149"/>
      <c r="D9" s="150"/>
      <c r="E9" s="137"/>
      <c r="F9" s="138"/>
    </row>
    <row r="10" spans="1:6" ht="13.5" customHeight="1">
      <c r="A10" s="147"/>
      <c r="B10" s="3"/>
      <c r="C10" s="176" t="s">
        <v>4</v>
      </c>
      <c r="D10" s="177"/>
      <c r="E10" s="174" t="s">
        <v>227</v>
      </c>
      <c r="F10" s="175"/>
    </row>
    <row r="11" spans="1:6" ht="13.5" customHeight="1">
      <c r="A11" s="147"/>
      <c r="B11" s="4"/>
      <c r="C11" s="178" t="s">
        <v>5</v>
      </c>
      <c r="D11" s="179"/>
      <c r="E11" s="157" t="s">
        <v>228</v>
      </c>
      <c r="F11" s="158"/>
    </row>
    <row r="12" spans="1:6" ht="13.5">
      <c r="A12" s="146" t="s">
        <v>7</v>
      </c>
      <c r="B12" s="148" t="s">
        <v>8</v>
      </c>
      <c r="C12" s="149"/>
      <c r="D12" s="150"/>
      <c r="E12" s="132"/>
      <c r="F12" s="62"/>
    </row>
    <row r="13" spans="1:6" ht="13.5">
      <c r="A13" s="147"/>
      <c r="B13" s="159" t="s">
        <v>9</v>
      </c>
      <c r="C13" s="160"/>
      <c r="D13" s="161"/>
      <c r="E13" s="5"/>
      <c r="F13" s="134"/>
    </row>
    <row r="14" spans="1:6" ht="13.5">
      <c r="A14" s="147"/>
      <c r="B14" s="162"/>
      <c r="C14" s="163"/>
      <c r="D14" s="164"/>
      <c r="E14" s="144" t="s">
        <v>245</v>
      </c>
      <c r="F14" s="145"/>
    </row>
    <row r="15" spans="1:6" ht="13.5" customHeight="1">
      <c r="A15" s="147"/>
      <c r="B15" s="168" t="s">
        <v>10</v>
      </c>
      <c r="C15" s="169"/>
      <c r="D15" s="170"/>
      <c r="E15" s="132"/>
      <c r="F15" s="62"/>
    </row>
    <row r="16" spans="1:6" ht="13.5">
      <c r="A16" s="165"/>
      <c r="B16" s="6"/>
      <c r="C16" s="7"/>
      <c r="D16" s="8"/>
      <c r="E16" s="144" t="s">
        <v>246</v>
      </c>
      <c r="F16" s="145"/>
    </row>
    <row r="17" spans="1:6" ht="13.5">
      <c r="A17" s="146" t="s">
        <v>11</v>
      </c>
      <c r="B17" s="148" t="s">
        <v>238</v>
      </c>
      <c r="C17" s="149"/>
      <c r="D17" s="150"/>
      <c r="E17" s="132"/>
      <c r="F17" s="62"/>
    </row>
    <row r="18" spans="1:6" ht="27" customHeight="1">
      <c r="A18" s="147"/>
      <c r="B18" s="151" t="s">
        <v>2</v>
      </c>
      <c r="C18" s="152"/>
      <c r="D18" s="153"/>
      <c r="E18" s="5"/>
      <c r="F18" s="134"/>
    </row>
    <row r="19" spans="1:6" ht="76.5" customHeight="1">
      <c r="A19" s="147"/>
      <c r="B19" s="171" t="s">
        <v>3</v>
      </c>
      <c r="C19" s="172"/>
      <c r="D19" s="173"/>
      <c r="E19" s="142" t="s">
        <v>247</v>
      </c>
      <c r="F19" s="143"/>
    </row>
    <row r="20" spans="1:6" ht="13.5" customHeight="1">
      <c r="A20" s="147"/>
      <c r="B20" s="168" t="s">
        <v>239</v>
      </c>
      <c r="C20" s="169"/>
      <c r="D20" s="169"/>
      <c r="E20" s="132"/>
      <c r="F20" s="75"/>
    </row>
    <row r="21" spans="1:6" ht="13.5">
      <c r="A21" s="165"/>
      <c r="B21" s="6"/>
      <c r="C21" s="7"/>
      <c r="D21" s="7"/>
      <c r="E21" s="142" t="s">
        <v>248</v>
      </c>
      <c r="F21" s="143"/>
    </row>
    <row r="22" spans="1:6" ht="13.5">
      <c r="A22" s="1" t="s">
        <v>12</v>
      </c>
      <c r="B22" s="148" t="s">
        <v>238</v>
      </c>
      <c r="C22" s="149"/>
      <c r="D22" s="149"/>
      <c r="E22" s="131"/>
      <c r="F22" s="75"/>
    </row>
    <row r="23" spans="1:6" ht="28.5" customHeight="1">
      <c r="A23" s="2" t="s">
        <v>13</v>
      </c>
      <c r="B23" s="151" t="s">
        <v>2</v>
      </c>
      <c r="C23" s="152"/>
      <c r="D23" s="152"/>
      <c r="E23" s="133"/>
      <c r="F23" s="139"/>
    </row>
    <row r="24" spans="1:6" ht="77.25" customHeight="1">
      <c r="A24" s="9"/>
      <c r="B24" s="171" t="s">
        <v>14</v>
      </c>
      <c r="C24" s="172"/>
      <c r="D24" s="172"/>
      <c r="E24" s="142" t="s">
        <v>249</v>
      </c>
      <c r="F24" s="143"/>
    </row>
    <row r="25" spans="1:6" ht="13.5" customHeight="1">
      <c r="A25" s="147"/>
      <c r="B25" s="168" t="s">
        <v>239</v>
      </c>
      <c r="C25" s="169"/>
      <c r="D25" s="169"/>
      <c r="E25" s="132"/>
      <c r="F25" s="75"/>
    </row>
    <row r="26" spans="1:6" ht="13.5">
      <c r="A26" s="147"/>
      <c r="B26" s="6"/>
      <c r="C26" s="7"/>
      <c r="D26" s="7"/>
      <c r="E26" s="5"/>
      <c r="F26" s="139" t="s">
        <v>250</v>
      </c>
    </row>
    <row r="27" spans="1:6" ht="27" customHeight="1">
      <c r="A27" s="147"/>
      <c r="B27" s="148" t="s">
        <v>240</v>
      </c>
      <c r="C27" s="149"/>
      <c r="D27" s="149"/>
      <c r="E27" s="140"/>
      <c r="F27" s="141" t="s">
        <v>251</v>
      </c>
    </row>
    <row r="28" spans="1:6" ht="13.5">
      <c r="A28" s="146" t="s">
        <v>15</v>
      </c>
      <c r="B28" s="148" t="s">
        <v>241</v>
      </c>
      <c r="C28" s="149"/>
      <c r="D28" s="149"/>
      <c r="E28" s="131"/>
      <c r="F28" s="75"/>
    </row>
    <row r="29" spans="1:6" ht="13.5">
      <c r="A29" s="147"/>
      <c r="B29" s="166"/>
      <c r="C29" s="167"/>
      <c r="D29" s="167"/>
      <c r="E29" s="4"/>
      <c r="F29" s="73" t="s">
        <v>252</v>
      </c>
    </row>
    <row r="30" spans="1:6" ht="13.5">
      <c r="A30" s="147"/>
      <c r="B30" s="148" t="s">
        <v>242</v>
      </c>
      <c r="C30" s="149"/>
      <c r="D30" s="149"/>
      <c r="E30" s="131"/>
      <c r="F30" s="75"/>
    </row>
    <row r="31" spans="1:6" ht="26.25" customHeight="1">
      <c r="A31" s="165"/>
      <c r="B31" s="166"/>
      <c r="C31" s="167"/>
      <c r="D31" s="167"/>
      <c r="E31" s="4"/>
      <c r="F31" s="73" t="s">
        <v>253</v>
      </c>
    </row>
    <row r="32" spans="1:6" ht="13.5">
      <c r="A32" s="146" t="s">
        <v>16</v>
      </c>
      <c r="B32" s="148" t="s">
        <v>243</v>
      </c>
      <c r="C32" s="149"/>
      <c r="D32" s="149"/>
      <c r="E32" s="131"/>
      <c r="F32" s="75"/>
    </row>
    <row r="33" spans="1:6" ht="13.5">
      <c r="A33" s="165"/>
      <c r="B33" s="166"/>
      <c r="C33" s="167"/>
      <c r="D33" s="167"/>
      <c r="E33" s="4"/>
      <c r="F33" s="73" t="s">
        <v>254</v>
      </c>
    </row>
    <row r="34" spans="1:6" ht="13.5">
      <c r="A34" s="146" t="s">
        <v>17</v>
      </c>
      <c r="B34" s="148" t="s">
        <v>244</v>
      </c>
      <c r="C34" s="149"/>
      <c r="D34" s="149"/>
      <c r="E34" s="131"/>
      <c r="F34" s="75"/>
    </row>
    <row r="35" spans="1:6" ht="13.5">
      <c r="A35" s="165"/>
      <c r="B35" s="166"/>
      <c r="C35" s="167"/>
      <c r="D35" s="167"/>
      <c r="E35" s="4"/>
      <c r="F35" s="73" t="s">
        <v>255</v>
      </c>
    </row>
  </sheetData>
  <sheetProtection/>
  <mergeCells count="48">
    <mergeCell ref="A4:A6"/>
    <mergeCell ref="B4:D4"/>
    <mergeCell ref="B5:D5"/>
    <mergeCell ref="B6:D6"/>
    <mergeCell ref="E7:F7"/>
    <mergeCell ref="E8:F8"/>
    <mergeCell ref="E10:F10"/>
    <mergeCell ref="A7:A8"/>
    <mergeCell ref="C7:D7"/>
    <mergeCell ref="C8:D8"/>
    <mergeCell ref="B9:D9"/>
    <mergeCell ref="A10:A11"/>
    <mergeCell ref="C10:D10"/>
    <mergeCell ref="C11:D11"/>
    <mergeCell ref="A25:A27"/>
    <mergeCell ref="B27:D27"/>
    <mergeCell ref="B24:D24"/>
    <mergeCell ref="A20:A21"/>
    <mergeCell ref="B22:D22"/>
    <mergeCell ref="B23:D23"/>
    <mergeCell ref="A34:A35"/>
    <mergeCell ref="B34:D35"/>
    <mergeCell ref="B15:D15"/>
    <mergeCell ref="B20:D20"/>
    <mergeCell ref="B25:D25"/>
    <mergeCell ref="A28:A31"/>
    <mergeCell ref="B28:D29"/>
    <mergeCell ref="B30:D31"/>
    <mergeCell ref="A32:A33"/>
    <mergeCell ref="B32:D33"/>
    <mergeCell ref="A2:B2"/>
    <mergeCell ref="C2:E2"/>
    <mergeCell ref="D3:F3"/>
    <mergeCell ref="E19:F19"/>
    <mergeCell ref="E11:F11"/>
    <mergeCell ref="A12:A14"/>
    <mergeCell ref="B12:D12"/>
    <mergeCell ref="B13:D13"/>
    <mergeCell ref="B14:D14"/>
    <mergeCell ref="A15:A16"/>
    <mergeCell ref="E21:F21"/>
    <mergeCell ref="E24:F24"/>
    <mergeCell ref="E14:F14"/>
    <mergeCell ref="E16:F16"/>
    <mergeCell ref="A17:A19"/>
    <mergeCell ref="B17:D17"/>
    <mergeCell ref="B18:D18"/>
    <mergeCell ref="B19:D19"/>
  </mergeCells>
  <printOptions/>
  <pageMargins left="0.7874015748031497" right="0.7874015748031497" top="0.7874015748031497" bottom="0.7874015748031497" header="0.5118110236220472" footer="0.5118110236220472"/>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1:G26"/>
  <sheetViews>
    <sheetView zoomScalePageLayoutView="0" workbookViewId="0" topLeftCell="A1">
      <selection activeCell="B16" sqref="B16:C16"/>
    </sheetView>
  </sheetViews>
  <sheetFormatPr defaultColWidth="9.00390625" defaultRowHeight="13.5"/>
  <cols>
    <col min="1" max="1" width="3.625" style="29" customWidth="1"/>
    <col min="2" max="2" width="3.875" style="29" customWidth="1"/>
    <col min="3" max="3" width="21.375" style="29" customWidth="1"/>
    <col min="4" max="4" width="11.25390625" style="29" customWidth="1"/>
    <col min="5" max="5" width="15.00390625" style="29" bestFit="1" customWidth="1"/>
    <col min="6" max="6" width="8.50390625" style="29" bestFit="1" customWidth="1"/>
    <col min="7" max="7" width="21.625" style="29" bestFit="1" customWidth="1"/>
    <col min="8" max="16384" width="9.00390625" style="29" customWidth="1"/>
  </cols>
  <sheetData>
    <row r="1" spans="1:7" ht="13.5" customHeight="1">
      <c r="A1" s="236" t="s">
        <v>259</v>
      </c>
      <c r="B1" s="237"/>
      <c r="C1" s="237"/>
      <c r="D1" s="14"/>
      <c r="E1" s="14"/>
      <c r="F1" s="14"/>
      <c r="G1" s="15"/>
    </row>
    <row r="2" spans="1:7" ht="13.5" customHeight="1">
      <c r="A2" s="210" t="s">
        <v>18</v>
      </c>
      <c r="B2" s="210" t="s">
        <v>19</v>
      </c>
      <c r="C2" s="208" t="s">
        <v>221</v>
      </c>
      <c r="D2" s="16" t="s">
        <v>45</v>
      </c>
      <c r="E2" s="16" t="s">
        <v>77</v>
      </c>
      <c r="F2" s="16" t="s">
        <v>65</v>
      </c>
      <c r="G2" s="18" t="s">
        <v>66</v>
      </c>
    </row>
    <row r="3" spans="1:7" ht="13.5" customHeight="1">
      <c r="A3" s="210"/>
      <c r="B3" s="210"/>
      <c r="C3" s="244"/>
      <c r="D3" s="30">
        <f>'患者数入力'!C6</f>
        <v>0</v>
      </c>
      <c r="E3" s="30">
        <f>ROUNDDOWN(D3/75,1)</f>
        <v>0</v>
      </c>
      <c r="F3" s="17"/>
      <c r="G3" s="19" t="s">
        <v>18</v>
      </c>
    </row>
    <row r="4" spans="1:7" ht="13.5" customHeight="1">
      <c r="A4" s="210"/>
      <c r="B4" s="210" t="s">
        <v>24</v>
      </c>
      <c r="C4" s="194" t="s">
        <v>25</v>
      </c>
      <c r="D4" s="16" t="s">
        <v>46</v>
      </c>
      <c r="E4" s="18" t="s">
        <v>73</v>
      </c>
      <c r="F4" s="31">
        <f>E3+E7+E11</f>
        <v>0</v>
      </c>
      <c r="G4" s="211" t="s">
        <v>67</v>
      </c>
    </row>
    <row r="5" spans="1:7" ht="13.5">
      <c r="A5" s="210"/>
      <c r="B5" s="210"/>
      <c r="C5" s="194"/>
      <c r="D5" s="128">
        <f>'患者数入力'!C7</f>
        <v>0</v>
      </c>
      <c r="E5" s="19"/>
      <c r="F5" s="17"/>
      <c r="G5" s="211"/>
    </row>
    <row r="6" spans="1:7" ht="13.5">
      <c r="A6" s="210"/>
      <c r="B6" s="210"/>
      <c r="C6" s="194" t="s">
        <v>26</v>
      </c>
      <c r="D6" s="16" t="s">
        <v>47</v>
      </c>
      <c r="E6" s="19"/>
      <c r="F6" s="17"/>
      <c r="G6" s="19" t="s">
        <v>74</v>
      </c>
    </row>
    <row r="7" spans="1:7" ht="17.25">
      <c r="A7" s="210"/>
      <c r="B7" s="210"/>
      <c r="C7" s="194"/>
      <c r="D7" s="129">
        <f>'患者数入力'!C8</f>
        <v>0</v>
      </c>
      <c r="E7" s="30">
        <f>ROUNDDOWN((D5+D7)/150,1)</f>
        <v>0</v>
      </c>
      <c r="F7" s="17"/>
      <c r="G7" s="27">
        <f>ROUNDUP(F4,0)</f>
        <v>0</v>
      </c>
    </row>
    <row r="8" spans="1:7" ht="13.5">
      <c r="A8" s="210"/>
      <c r="B8" s="210"/>
      <c r="C8" s="194" t="s">
        <v>27</v>
      </c>
      <c r="D8" s="16" t="s">
        <v>48</v>
      </c>
      <c r="E8" s="18" t="s">
        <v>75</v>
      </c>
      <c r="F8" s="17"/>
      <c r="G8" s="33" t="s">
        <v>34</v>
      </c>
    </row>
    <row r="9" spans="1:7" ht="13.5">
      <c r="A9" s="210"/>
      <c r="B9" s="210"/>
      <c r="C9" s="194"/>
      <c r="D9" s="129">
        <f>'患者数入力'!C9</f>
        <v>0</v>
      </c>
      <c r="E9" s="17"/>
      <c r="F9" s="17"/>
      <c r="G9" s="19" t="s">
        <v>68</v>
      </c>
    </row>
    <row r="10" spans="1:7" ht="17.25">
      <c r="A10" s="210"/>
      <c r="B10" s="210"/>
      <c r="C10" s="194" t="s">
        <v>28</v>
      </c>
      <c r="D10" s="16" t="s">
        <v>49</v>
      </c>
      <c r="E10" s="17"/>
      <c r="F10" s="17"/>
      <c r="G10" s="27" t="s">
        <v>71</v>
      </c>
    </row>
    <row r="11" spans="1:7" ht="13.5">
      <c r="A11" s="210"/>
      <c r="B11" s="210"/>
      <c r="C11" s="194"/>
      <c r="D11" s="129">
        <f>'患者数入力'!C10</f>
        <v>0</v>
      </c>
      <c r="E11" s="31">
        <f>ROUNDDOWN((D9+D11+D13+D15)/70,1)</f>
        <v>0</v>
      </c>
      <c r="F11" s="17"/>
      <c r="G11" s="19"/>
    </row>
    <row r="12" spans="1:7" ht="13.5">
      <c r="A12" s="210"/>
      <c r="B12" s="210"/>
      <c r="C12" s="194" t="s">
        <v>29</v>
      </c>
      <c r="D12" s="16" t="s">
        <v>50</v>
      </c>
      <c r="E12" s="17"/>
      <c r="F12" s="17"/>
      <c r="G12" s="19"/>
    </row>
    <row r="13" spans="1:7" ht="13.5">
      <c r="A13" s="210"/>
      <c r="B13" s="210"/>
      <c r="C13" s="194"/>
      <c r="D13" s="129">
        <f>'患者数入力'!C11</f>
        <v>0</v>
      </c>
      <c r="E13" s="17"/>
      <c r="F13" s="17"/>
      <c r="G13" s="17"/>
    </row>
    <row r="14" spans="1:7" ht="13.5">
      <c r="A14" s="210"/>
      <c r="B14" s="210"/>
      <c r="C14" s="194" t="s">
        <v>30</v>
      </c>
      <c r="D14" s="16" t="s">
        <v>51</v>
      </c>
      <c r="E14" s="17"/>
      <c r="F14" s="17"/>
      <c r="G14" s="17"/>
    </row>
    <row r="15" spans="1:7" ht="13.5">
      <c r="A15" s="210"/>
      <c r="B15" s="210"/>
      <c r="C15" s="194"/>
      <c r="D15" s="129">
        <f>'患者数入力'!C12</f>
        <v>0</v>
      </c>
      <c r="E15" s="32"/>
      <c r="F15" s="17"/>
      <c r="G15" s="32"/>
    </row>
    <row r="16" spans="1:7" ht="40.5">
      <c r="A16" s="10"/>
      <c r="B16" s="194" t="s">
        <v>31</v>
      </c>
      <c r="C16" s="194"/>
      <c r="D16" s="10" t="s">
        <v>69</v>
      </c>
      <c r="E16" s="10" t="s">
        <v>70</v>
      </c>
      <c r="F16" s="11"/>
      <c r="G16" s="11"/>
    </row>
    <row r="18" spans="1:7" ht="13.5">
      <c r="A18" s="215" t="s">
        <v>43</v>
      </c>
      <c r="B18" s="231" t="s">
        <v>38</v>
      </c>
      <c r="C18" s="231"/>
      <c r="D18" s="195" t="s">
        <v>62</v>
      </c>
      <c r="E18" s="196"/>
      <c r="F18" s="230" t="s">
        <v>39</v>
      </c>
      <c r="G18" s="230"/>
    </row>
    <row r="19" spans="1:7" ht="13.5">
      <c r="A19" s="216"/>
      <c r="B19" s="231"/>
      <c r="C19" s="231"/>
      <c r="D19" s="203"/>
      <c r="E19" s="204"/>
      <c r="F19" s="230"/>
      <c r="G19" s="230"/>
    </row>
    <row r="20" spans="1:7" ht="13.5">
      <c r="A20" s="216"/>
      <c r="B20" s="231"/>
      <c r="C20" s="231"/>
      <c r="D20" s="192" t="s">
        <v>44</v>
      </c>
      <c r="E20" s="193"/>
      <c r="F20" s="230"/>
      <c r="G20" s="230"/>
    </row>
    <row r="21" spans="1:7" ht="13.5">
      <c r="A21" s="216"/>
      <c r="B21" s="231" t="s">
        <v>40</v>
      </c>
      <c r="C21" s="231"/>
      <c r="D21" s="195" t="s">
        <v>63</v>
      </c>
      <c r="E21" s="196"/>
      <c r="F21" s="230" t="s">
        <v>76</v>
      </c>
      <c r="G21" s="230"/>
    </row>
    <row r="22" spans="1:7" ht="13.5">
      <c r="A22" s="216"/>
      <c r="B22" s="231"/>
      <c r="C22" s="231"/>
      <c r="D22" s="203"/>
      <c r="E22" s="204"/>
      <c r="F22" s="230"/>
      <c r="G22" s="230"/>
    </row>
    <row r="23" spans="1:7" ht="13.5">
      <c r="A23" s="216"/>
      <c r="B23" s="231"/>
      <c r="C23" s="231"/>
      <c r="D23" s="192" t="s">
        <v>34</v>
      </c>
      <c r="E23" s="193"/>
      <c r="F23" s="230"/>
      <c r="G23" s="230"/>
    </row>
    <row r="24" spans="1:7" ht="13.5">
      <c r="A24" s="216"/>
      <c r="B24" s="231" t="s">
        <v>42</v>
      </c>
      <c r="C24" s="231"/>
      <c r="D24" s="195" t="s">
        <v>64</v>
      </c>
      <c r="E24" s="196"/>
      <c r="F24" s="231"/>
      <c r="G24" s="231"/>
    </row>
    <row r="25" spans="1:7" ht="13.5">
      <c r="A25" s="216"/>
      <c r="B25" s="231"/>
      <c r="C25" s="231"/>
      <c r="D25" s="190">
        <f>D19+D22</f>
        <v>0</v>
      </c>
      <c r="E25" s="191"/>
      <c r="F25" s="231"/>
      <c r="G25" s="231"/>
    </row>
    <row r="26" spans="1:7" ht="13.5">
      <c r="A26" s="217"/>
      <c r="B26" s="231"/>
      <c r="C26" s="231"/>
      <c r="D26" s="192" t="s">
        <v>34</v>
      </c>
      <c r="E26" s="193"/>
      <c r="F26" s="231"/>
      <c r="G26" s="231"/>
    </row>
  </sheetData>
  <sheetProtection/>
  <mergeCells count="29">
    <mergeCell ref="F24:G26"/>
    <mergeCell ref="B21:C23"/>
    <mergeCell ref="B24:C26"/>
    <mergeCell ref="D25:E25"/>
    <mergeCell ref="D26:E26"/>
    <mergeCell ref="F18:G20"/>
    <mergeCell ref="D19:E19"/>
    <mergeCell ref="D20:E20"/>
    <mergeCell ref="D21:E21"/>
    <mergeCell ref="F21:G23"/>
    <mergeCell ref="D22:E22"/>
    <mergeCell ref="D23:E23"/>
    <mergeCell ref="A1:C1"/>
    <mergeCell ref="A18:A26"/>
    <mergeCell ref="B18:C20"/>
    <mergeCell ref="D18:E18"/>
    <mergeCell ref="D24:E24"/>
    <mergeCell ref="A2:A15"/>
    <mergeCell ref="B2:B3"/>
    <mergeCell ref="C2:C3"/>
    <mergeCell ref="C8:C9"/>
    <mergeCell ref="B16:C16"/>
    <mergeCell ref="C4:C5"/>
    <mergeCell ref="C6:C7"/>
    <mergeCell ref="G4:G5"/>
    <mergeCell ref="B4:B15"/>
    <mergeCell ref="C12:C13"/>
    <mergeCell ref="C14:C15"/>
    <mergeCell ref="C10:C1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1"/>
  <sheetViews>
    <sheetView zoomScalePageLayoutView="0" workbookViewId="0" topLeftCell="A1">
      <selection activeCell="H1" sqref="H1"/>
    </sheetView>
  </sheetViews>
  <sheetFormatPr defaultColWidth="9.00390625" defaultRowHeight="13.5"/>
  <cols>
    <col min="1" max="1" width="3.75390625" style="29" customWidth="1"/>
    <col min="2" max="2" width="4.00390625" style="29" customWidth="1"/>
    <col min="3" max="3" width="18.625" style="29" customWidth="1"/>
    <col min="4" max="4" width="16.125" style="29" bestFit="1" customWidth="1"/>
    <col min="5" max="5" width="9.625" style="29" customWidth="1"/>
    <col min="6" max="6" width="14.50390625" style="29" customWidth="1"/>
    <col min="7" max="7" width="19.00390625" style="29" customWidth="1"/>
    <col min="8" max="16384" width="9.00390625" style="29" customWidth="1"/>
  </cols>
  <sheetData>
    <row r="1" spans="1:7" ht="13.5">
      <c r="A1" s="205" t="s">
        <v>260</v>
      </c>
      <c r="B1" s="206"/>
      <c r="C1" s="206"/>
      <c r="D1" s="206"/>
      <c r="E1" s="206"/>
      <c r="F1" s="206"/>
      <c r="G1" s="207"/>
    </row>
    <row r="2" spans="1:7" ht="13.5">
      <c r="A2" s="210" t="s">
        <v>18</v>
      </c>
      <c r="B2" s="210" t="s">
        <v>19</v>
      </c>
      <c r="C2" s="194" t="s">
        <v>78</v>
      </c>
      <c r="D2" s="82" t="s">
        <v>45</v>
      </c>
      <c r="E2" s="249"/>
      <c r="F2" s="16" t="s">
        <v>79</v>
      </c>
      <c r="G2" s="18"/>
    </row>
    <row r="3" spans="1:7" ht="13.5">
      <c r="A3" s="210"/>
      <c r="B3" s="210"/>
      <c r="C3" s="194"/>
      <c r="D3" s="30">
        <f>'患者数入力'!C3</f>
        <v>0</v>
      </c>
      <c r="E3" s="249"/>
      <c r="F3" s="31">
        <f>ROUNDUP((D3+D5+D7)/30,0)</f>
        <v>0</v>
      </c>
      <c r="G3" s="19"/>
    </row>
    <row r="4" spans="1:7" ht="28.5" customHeight="1">
      <c r="A4" s="210"/>
      <c r="B4" s="210"/>
      <c r="C4" s="245" t="s">
        <v>85</v>
      </c>
      <c r="D4" s="82" t="s">
        <v>46</v>
      </c>
      <c r="E4" s="249"/>
      <c r="F4" s="17"/>
      <c r="G4" s="19" t="s">
        <v>18</v>
      </c>
    </row>
    <row r="5" spans="1:7" ht="13.5">
      <c r="A5" s="210"/>
      <c r="B5" s="210"/>
      <c r="C5" s="245"/>
      <c r="D5" s="30">
        <f>'患者数入力'!C4</f>
        <v>0</v>
      </c>
      <c r="E5" s="249"/>
      <c r="F5" s="17"/>
      <c r="G5" s="19"/>
    </row>
    <row r="6" spans="1:7" ht="13.5">
      <c r="A6" s="210"/>
      <c r="B6" s="210"/>
      <c r="C6" s="245" t="s">
        <v>86</v>
      </c>
      <c r="D6" s="84" t="s">
        <v>47</v>
      </c>
      <c r="E6" s="249"/>
      <c r="F6" s="17"/>
      <c r="G6" s="19" t="s">
        <v>80</v>
      </c>
    </row>
    <row r="7" spans="1:7" ht="13.5">
      <c r="A7" s="210"/>
      <c r="B7" s="210"/>
      <c r="C7" s="245"/>
      <c r="D7" s="24">
        <f>'患者数入力'!C5</f>
        <v>0</v>
      </c>
      <c r="E7" s="249"/>
      <c r="F7" s="53"/>
      <c r="G7" s="19" t="s">
        <v>130</v>
      </c>
    </row>
    <row r="8" spans="1:7" ht="17.25">
      <c r="A8" s="210"/>
      <c r="B8" s="210" t="s">
        <v>24</v>
      </c>
      <c r="C8" s="194" t="s">
        <v>25</v>
      </c>
      <c r="D8" s="16" t="s">
        <v>48</v>
      </c>
      <c r="E8" s="16" t="s">
        <v>87</v>
      </c>
      <c r="F8" s="16" t="s">
        <v>88</v>
      </c>
      <c r="G8" s="27">
        <f>F3+F9</f>
        <v>0</v>
      </c>
    </row>
    <row r="9" spans="1:7" ht="13.5">
      <c r="A9" s="210"/>
      <c r="B9" s="210"/>
      <c r="C9" s="194"/>
      <c r="D9" s="30">
        <f>'患者数入力'!C7</f>
        <v>0</v>
      </c>
      <c r="E9" s="30">
        <f>ROUNDDOWN(D9/6,1)</f>
        <v>0</v>
      </c>
      <c r="F9" s="31">
        <f>ROUNDUP(E9+E11+E14,0)</f>
        <v>0</v>
      </c>
      <c r="G9" s="22" t="s">
        <v>34</v>
      </c>
    </row>
    <row r="10" spans="1:7" ht="13.5">
      <c r="A10" s="210"/>
      <c r="B10" s="210"/>
      <c r="C10" s="194" t="s">
        <v>27</v>
      </c>
      <c r="D10" s="16" t="s">
        <v>49</v>
      </c>
      <c r="E10" s="16" t="s">
        <v>149</v>
      </c>
      <c r="F10" s="17"/>
      <c r="G10" s="22"/>
    </row>
    <row r="11" spans="1:7" ht="13.5">
      <c r="A11" s="210"/>
      <c r="B11" s="210"/>
      <c r="C11" s="194"/>
      <c r="D11" s="30">
        <f>'患者数入力'!C9</f>
        <v>0</v>
      </c>
      <c r="E11" s="30">
        <f>ROUNDDOWN(D11/4,1)</f>
        <v>0</v>
      </c>
      <c r="F11" s="17"/>
      <c r="G11" s="211" t="s">
        <v>81</v>
      </c>
    </row>
    <row r="12" spans="1:7" ht="13.5" customHeight="1">
      <c r="A12" s="210"/>
      <c r="B12" s="210"/>
      <c r="C12" s="194" t="s">
        <v>26</v>
      </c>
      <c r="D12" s="16" t="s">
        <v>50</v>
      </c>
      <c r="E12" s="208" t="s">
        <v>161</v>
      </c>
      <c r="F12" s="17"/>
      <c r="G12" s="211"/>
    </row>
    <row r="13" spans="1:7" ht="13.5">
      <c r="A13" s="210"/>
      <c r="B13" s="210"/>
      <c r="C13" s="194"/>
      <c r="D13" s="30">
        <f>'患者数入力'!C8</f>
        <v>0</v>
      </c>
      <c r="E13" s="211"/>
      <c r="F13" s="17"/>
      <c r="G13" s="211"/>
    </row>
    <row r="14" spans="1:7" ht="13.5">
      <c r="A14" s="210"/>
      <c r="B14" s="210"/>
      <c r="C14" s="194" t="s">
        <v>28</v>
      </c>
      <c r="D14" s="16" t="s">
        <v>51</v>
      </c>
      <c r="E14" s="31">
        <f>ROUNDDOWN((D13+D15+D17+D19+D21)/3,1)</f>
        <v>0</v>
      </c>
      <c r="F14" s="17"/>
      <c r="G14" s="211"/>
    </row>
    <row r="15" spans="1:7" ht="13.5">
      <c r="A15" s="210"/>
      <c r="B15" s="210"/>
      <c r="C15" s="194"/>
      <c r="D15" s="30">
        <f>'患者数入力'!C10</f>
        <v>0</v>
      </c>
      <c r="E15" s="17"/>
      <c r="F15" s="17"/>
      <c r="G15" s="19"/>
    </row>
    <row r="16" spans="1:7" ht="13.5">
      <c r="A16" s="210"/>
      <c r="B16" s="210"/>
      <c r="C16" s="194" t="s">
        <v>29</v>
      </c>
      <c r="D16" s="16" t="s">
        <v>90</v>
      </c>
      <c r="E16" s="17"/>
      <c r="F16" s="17"/>
      <c r="G16" s="211" t="s">
        <v>82</v>
      </c>
    </row>
    <row r="17" spans="1:7" ht="13.5">
      <c r="A17" s="210"/>
      <c r="B17" s="210"/>
      <c r="C17" s="194"/>
      <c r="D17" s="30">
        <f>'患者数入力'!C11</f>
        <v>0</v>
      </c>
      <c r="E17" s="17"/>
      <c r="F17" s="17"/>
      <c r="G17" s="211"/>
    </row>
    <row r="18" spans="1:7" ht="13.5" customHeight="1">
      <c r="A18" s="210"/>
      <c r="B18" s="210"/>
      <c r="C18" s="194" t="s">
        <v>30</v>
      </c>
      <c r="D18" s="16" t="s">
        <v>91</v>
      </c>
      <c r="E18" s="17"/>
      <c r="F18" s="17"/>
      <c r="G18" s="211"/>
    </row>
    <row r="19" spans="1:7" ht="13.5" customHeight="1">
      <c r="A19" s="210"/>
      <c r="B19" s="210"/>
      <c r="C19" s="194"/>
      <c r="D19" s="30">
        <f>'患者数入力'!C12</f>
        <v>0</v>
      </c>
      <c r="E19" s="17"/>
      <c r="F19" s="17"/>
      <c r="G19" s="211"/>
    </row>
    <row r="20" spans="1:7" ht="13.5">
      <c r="A20" s="210"/>
      <c r="B20" s="210"/>
      <c r="C20" s="194" t="s">
        <v>92</v>
      </c>
      <c r="D20" s="16" t="s">
        <v>93</v>
      </c>
      <c r="E20" s="17"/>
      <c r="F20" s="17"/>
      <c r="G20" s="211"/>
    </row>
    <row r="21" spans="1:7" ht="13.5">
      <c r="A21" s="210"/>
      <c r="B21" s="210"/>
      <c r="C21" s="194"/>
      <c r="D21" s="31">
        <f>'患者数入力'!C13</f>
        <v>0</v>
      </c>
      <c r="E21" s="32"/>
      <c r="F21" s="32"/>
      <c r="G21" s="209"/>
    </row>
    <row r="22" spans="1:7" ht="40.5">
      <c r="A22" s="210"/>
      <c r="B22" s="194" t="s">
        <v>31</v>
      </c>
      <c r="C22" s="194"/>
      <c r="D22" s="10" t="s">
        <v>69</v>
      </c>
      <c r="E22" s="10" t="s">
        <v>70</v>
      </c>
      <c r="F22" s="10" t="s">
        <v>94</v>
      </c>
      <c r="G22" s="11"/>
    </row>
    <row r="24" spans="1:7" ht="13.5">
      <c r="A24" s="210" t="s">
        <v>124</v>
      </c>
      <c r="B24" s="246" t="s">
        <v>96</v>
      </c>
      <c r="C24" s="231" t="s">
        <v>38</v>
      </c>
      <c r="D24" s="55" t="s">
        <v>150</v>
      </c>
      <c r="E24" s="67"/>
      <c r="F24" s="245" t="s">
        <v>98</v>
      </c>
      <c r="G24" s="245"/>
    </row>
    <row r="25" spans="1:7" ht="13.5">
      <c r="A25" s="210"/>
      <c r="B25" s="246"/>
      <c r="C25" s="231"/>
      <c r="D25" s="71"/>
      <c r="E25" s="54" t="s">
        <v>72</v>
      </c>
      <c r="F25" s="245"/>
      <c r="G25" s="245"/>
    </row>
    <row r="26" spans="1:7" ht="13.5">
      <c r="A26" s="210"/>
      <c r="B26" s="246"/>
      <c r="C26" s="68" t="s">
        <v>99</v>
      </c>
      <c r="D26" s="55" t="s">
        <v>97</v>
      </c>
      <c r="E26" s="34"/>
      <c r="F26" s="245" t="s">
        <v>102</v>
      </c>
      <c r="G26" s="245"/>
    </row>
    <row r="27" spans="1:7" ht="13.5">
      <c r="A27" s="210"/>
      <c r="B27" s="246"/>
      <c r="C27" s="68" t="s">
        <v>100</v>
      </c>
      <c r="D27" s="71"/>
      <c r="E27" s="54" t="s">
        <v>72</v>
      </c>
      <c r="F27" s="245"/>
      <c r="G27" s="245"/>
    </row>
    <row r="28" spans="1:7" ht="13.5">
      <c r="A28" s="210"/>
      <c r="B28" s="246"/>
      <c r="C28" s="231" t="s">
        <v>42</v>
      </c>
      <c r="D28" s="55" t="s">
        <v>151</v>
      </c>
      <c r="E28" s="34"/>
      <c r="F28" s="245"/>
      <c r="G28" s="245"/>
    </row>
    <row r="29" spans="1:7" ht="13.5">
      <c r="A29" s="210"/>
      <c r="B29" s="246"/>
      <c r="C29" s="231"/>
      <c r="D29" s="70">
        <f>D25+D27</f>
        <v>0</v>
      </c>
      <c r="E29" s="54" t="s">
        <v>72</v>
      </c>
      <c r="F29" s="245"/>
      <c r="G29" s="245"/>
    </row>
    <row r="30" spans="1:7" ht="13.5">
      <c r="A30" s="210"/>
      <c r="B30" s="246" t="s">
        <v>104</v>
      </c>
      <c r="C30" s="231" t="s">
        <v>38</v>
      </c>
      <c r="D30" s="55" t="s">
        <v>152</v>
      </c>
      <c r="E30" s="34"/>
      <c r="F30" s="245" t="s">
        <v>98</v>
      </c>
      <c r="G30" s="245"/>
    </row>
    <row r="31" spans="1:7" ht="13.5">
      <c r="A31" s="210"/>
      <c r="B31" s="246"/>
      <c r="C31" s="231"/>
      <c r="D31" s="71"/>
      <c r="E31" s="54" t="s">
        <v>72</v>
      </c>
      <c r="F31" s="245"/>
      <c r="G31" s="245"/>
    </row>
    <row r="32" spans="1:7" ht="13.5">
      <c r="A32" s="210"/>
      <c r="B32" s="246"/>
      <c r="C32" s="68" t="s">
        <v>99</v>
      </c>
      <c r="D32" s="55" t="s">
        <v>105</v>
      </c>
      <c r="E32" s="34"/>
      <c r="F32" s="245" t="s">
        <v>102</v>
      </c>
      <c r="G32" s="245"/>
    </row>
    <row r="33" spans="1:7" ht="13.5">
      <c r="A33" s="210"/>
      <c r="B33" s="246"/>
      <c r="C33" s="68" t="s">
        <v>100</v>
      </c>
      <c r="D33" s="71"/>
      <c r="E33" s="54" t="s">
        <v>72</v>
      </c>
      <c r="F33" s="245"/>
      <c r="G33" s="245"/>
    </row>
    <row r="34" spans="1:7" ht="13.5">
      <c r="A34" s="210"/>
      <c r="B34" s="246"/>
      <c r="C34" s="231" t="s">
        <v>42</v>
      </c>
      <c r="D34" s="64" t="s">
        <v>153</v>
      </c>
      <c r="E34" s="63"/>
      <c r="F34" s="245"/>
      <c r="G34" s="245"/>
    </row>
    <row r="35" spans="1:7" ht="13.5">
      <c r="A35" s="210"/>
      <c r="B35" s="246"/>
      <c r="C35" s="231"/>
      <c r="D35" s="65">
        <f>D31+D33</f>
        <v>0</v>
      </c>
      <c r="E35" s="63" t="s">
        <v>72</v>
      </c>
      <c r="F35" s="245"/>
      <c r="G35" s="245"/>
    </row>
    <row r="36" spans="1:7" ht="13.5">
      <c r="A36" s="210"/>
      <c r="B36" s="246" t="s">
        <v>108</v>
      </c>
      <c r="C36" s="236" t="s">
        <v>154</v>
      </c>
      <c r="D36" s="237"/>
      <c r="E36" s="237"/>
      <c r="F36" s="237"/>
      <c r="G36" s="248"/>
    </row>
    <row r="37" spans="1:7" ht="13.5">
      <c r="A37" s="210"/>
      <c r="B37" s="246"/>
      <c r="C37" s="227" t="s">
        <v>38</v>
      </c>
      <c r="D37" s="55" t="s">
        <v>155</v>
      </c>
      <c r="E37" s="67"/>
      <c r="F37" s="245" t="s">
        <v>98</v>
      </c>
      <c r="G37" s="245"/>
    </row>
    <row r="38" spans="1:7" ht="13.5">
      <c r="A38" s="210"/>
      <c r="B38" s="246"/>
      <c r="C38" s="231"/>
      <c r="D38" s="71"/>
      <c r="E38" s="54" t="s">
        <v>72</v>
      </c>
      <c r="F38" s="245"/>
      <c r="G38" s="245"/>
    </row>
    <row r="39" spans="1:7" ht="13.5">
      <c r="A39" s="210"/>
      <c r="B39" s="246"/>
      <c r="C39" s="68" t="s">
        <v>99</v>
      </c>
      <c r="D39" s="55" t="s">
        <v>109</v>
      </c>
      <c r="E39" s="34"/>
      <c r="F39" s="245" t="s">
        <v>102</v>
      </c>
      <c r="G39" s="245"/>
    </row>
    <row r="40" spans="1:7" ht="13.5">
      <c r="A40" s="210"/>
      <c r="B40" s="246"/>
      <c r="C40" s="68" t="s">
        <v>100</v>
      </c>
      <c r="D40" s="71"/>
      <c r="E40" s="54" t="s">
        <v>72</v>
      </c>
      <c r="F40" s="245"/>
      <c r="G40" s="245"/>
    </row>
    <row r="41" spans="1:7" ht="13.5">
      <c r="A41" s="210"/>
      <c r="B41" s="246"/>
      <c r="C41" s="231" t="s">
        <v>42</v>
      </c>
      <c r="D41" s="64" t="s">
        <v>156</v>
      </c>
      <c r="E41" s="63"/>
      <c r="F41" s="245"/>
      <c r="G41" s="245"/>
    </row>
    <row r="42" spans="1:7" ht="13.5">
      <c r="A42" s="210"/>
      <c r="B42" s="246"/>
      <c r="C42" s="231"/>
      <c r="D42" s="65">
        <f>D38+D40</f>
        <v>0</v>
      </c>
      <c r="E42" s="63" t="s">
        <v>72</v>
      </c>
      <c r="F42" s="245"/>
      <c r="G42" s="245"/>
    </row>
    <row r="43" spans="1:7" ht="13.5">
      <c r="A43" s="210"/>
      <c r="B43" s="246" t="s">
        <v>112</v>
      </c>
      <c r="C43" s="236" t="s">
        <v>157</v>
      </c>
      <c r="D43" s="237"/>
      <c r="E43" s="237"/>
      <c r="F43" s="237"/>
      <c r="G43" s="248"/>
    </row>
    <row r="44" spans="1:7" ht="13.5">
      <c r="A44" s="210"/>
      <c r="B44" s="246"/>
      <c r="C44" s="231" t="s">
        <v>38</v>
      </c>
      <c r="D44" s="64" t="s">
        <v>158</v>
      </c>
      <c r="E44" s="64"/>
      <c r="F44" s="245" t="s">
        <v>98</v>
      </c>
      <c r="G44" s="245"/>
    </row>
    <row r="45" spans="1:7" ht="13.5">
      <c r="A45" s="210"/>
      <c r="B45" s="246"/>
      <c r="C45" s="231"/>
      <c r="D45" s="72"/>
      <c r="E45" s="63" t="s">
        <v>72</v>
      </c>
      <c r="F45" s="245"/>
      <c r="G45" s="245"/>
    </row>
    <row r="46" spans="1:7" ht="13.5">
      <c r="A46" s="210"/>
      <c r="B46" s="246"/>
      <c r="C46" s="68" t="s">
        <v>99</v>
      </c>
      <c r="D46" s="55" t="s">
        <v>113</v>
      </c>
      <c r="E46" s="34"/>
      <c r="F46" s="245" t="s">
        <v>102</v>
      </c>
      <c r="G46" s="245"/>
    </row>
    <row r="47" spans="1:7" ht="13.5">
      <c r="A47" s="210"/>
      <c r="B47" s="246"/>
      <c r="C47" s="68" t="s">
        <v>100</v>
      </c>
      <c r="D47" s="71"/>
      <c r="E47" s="54" t="s">
        <v>72</v>
      </c>
      <c r="F47" s="245"/>
      <c r="G47" s="245"/>
    </row>
    <row r="48" spans="1:7" ht="13.5">
      <c r="A48" s="210"/>
      <c r="B48" s="246"/>
      <c r="C48" s="231" t="s">
        <v>42</v>
      </c>
      <c r="D48" s="64" t="s">
        <v>159</v>
      </c>
      <c r="E48" s="63"/>
      <c r="F48" s="245"/>
      <c r="G48" s="245"/>
    </row>
    <row r="49" spans="1:7" ht="13.5">
      <c r="A49" s="210"/>
      <c r="B49" s="247"/>
      <c r="C49" s="231"/>
      <c r="D49" s="65">
        <f>D45+D47</f>
        <v>0</v>
      </c>
      <c r="E49" s="63" t="s">
        <v>72</v>
      </c>
      <c r="F49" s="245"/>
      <c r="G49" s="245"/>
    </row>
    <row r="50" spans="1:7" ht="13.5">
      <c r="A50" s="210"/>
      <c r="B50" s="231" t="s">
        <v>119</v>
      </c>
      <c r="C50" s="231"/>
      <c r="D50" s="55" t="s">
        <v>160</v>
      </c>
      <c r="E50" s="34"/>
      <c r="F50" s="245"/>
      <c r="G50" s="245"/>
    </row>
    <row r="51" spans="1:7" ht="13.5">
      <c r="A51" s="210"/>
      <c r="B51" s="231"/>
      <c r="C51" s="231"/>
      <c r="D51" s="70">
        <f>D29+D35+D42+D49</f>
        <v>0</v>
      </c>
      <c r="E51" s="54" t="s">
        <v>72</v>
      </c>
      <c r="F51" s="245"/>
      <c r="G51" s="245"/>
    </row>
  </sheetData>
  <sheetProtection/>
  <mergeCells count="48">
    <mergeCell ref="A1:G1"/>
    <mergeCell ref="C2:C3"/>
    <mergeCell ref="C8:C9"/>
    <mergeCell ref="C18:C19"/>
    <mergeCell ref="G11:G14"/>
    <mergeCell ref="C6:C7"/>
    <mergeCell ref="E12:E13"/>
    <mergeCell ref="E2:E7"/>
    <mergeCell ref="G16:G21"/>
    <mergeCell ref="C20:C21"/>
    <mergeCell ref="B22:C22"/>
    <mergeCell ref="A2:A22"/>
    <mergeCell ref="C12:C13"/>
    <mergeCell ref="C14:C15"/>
    <mergeCell ref="C16:C17"/>
    <mergeCell ref="C10:C11"/>
    <mergeCell ref="B2:B7"/>
    <mergeCell ref="B8:B21"/>
    <mergeCell ref="C4:C5"/>
    <mergeCell ref="B24:B29"/>
    <mergeCell ref="C24:C25"/>
    <mergeCell ref="C28:C29"/>
    <mergeCell ref="F28:G29"/>
    <mergeCell ref="F24:G25"/>
    <mergeCell ref="F26:G27"/>
    <mergeCell ref="B30:B35"/>
    <mergeCell ref="C30:C31"/>
    <mergeCell ref="C34:C35"/>
    <mergeCell ref="F30:G31"/>
    <mergeCell ref="F32:G33"/>
    <mergeCell ref="F34:G35"/>
    <mergeCell ref="F48:G49"/>
    <mergeCell ref="B36:B42"/>
    <mergeCell ref="C37:C38"/>
    <mergeCell ref="C41:C42"/>
    <mergeCell ref="F37:G38"/>
    <mergeCell ref="F39:G40"/>
    <mergeCell ref="F41:G42"/>
    <mergeCell ref="A24:A51"/>
    <mergeCell ref="B50:C51"/>
    <mergeCell ref="F50:G51"/>
    <mergeCell ref="B43:B49"/>
    <mergeCell ref="C44:C45"/>
    <mergeCell ref="C48:C49"/>
    <mergeCell ref="F44:G45"/>
    <mergeCell ref="F46:G47"/>
    <mergeCell ref="C36:G36"/>
    <mergeCell ref="C43:G43"/>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58"/>
  <sheetViews>
    <sheetView zoomScalePageLayoutView="0" workbookViewId="0" topLeftCell="A16">
      <selection activeCell="C43" sqref="C43:G43"/>
    </sheetView>
  </sheetViews>
  <sheetFormatPr defaultColWidth="9.00390625" defaultRowHeight="13.5"/>
  <cols>
    <col min="1" max="1" width="3.625" style="0" customWidth="1"/>
    <col min="2" max="2" width="3.875" style="0" customWidth="1"/>
    <col min="3" max="3" width="18.625" style="0" customWidth="1"/>
    <col min="4" max="4" width="11.25390625" style="0" customWidth="1"/>
    <col min="5" max="5" width="12.375" style="0" customWidth="1"/>
    <col min="6" max="6" width="12.75390625" style="0" customWidth="1"/>
    <col min="7" max="7" width="24.25390625" style="0" customWidth="1"/>
  </cols>
  <sheetData>
    <row r="1" spans="1:7" ht="13.5">
      <c r="A1" s="205" t="s">
        <v>261</v>
      </c>
      <c r="B1" s="206"/>
      <c r="C1" s="206"/>
      <c r="D1" s="206"/>
      <c r="E1" s="206"/>
      <c r="F1" s="206"/>
      <c r="G1" s="207"/>
    </row>
    <row r="2" spans="1:7" ht="13.5" customHeight="1">
      <c r="A2" s="250" t="s">
        <v>18</v>
      </c>
      <c r="B2" s="250" t="s">
        <v>19</v>
      </c>
      <c r="C2" s="165" t="s">
        <v>78</v>
      </c>
      <c r="D2" s="105" t="s">
        <v>45</v>
      </c>
      <c r="E2" s="252"/>
      <c r="F2" s="36" t="s">
        <v>79</v>
      </c>
      <c r="G2" s="1" t="s">
        <v>18</v>
      </c>
    </row>
    <row r="3" spans="1:7" ht="13.5" customHeight="1">
      <c r="A3" s="251"/>
      <c r="B3" s="251"/>
      <c r="C3" s="254"/>
      <c r="D3" s="39">
        <f>'患者数入力'!C3</f>
        <v>0</v>
      </c>
      <c r="E3" s="252"/>
      <c r="F3" s="40">
        <f>ROUNDUP((D3+D5+D7)/30,0)</f>
        <v>0</v>
      </c>
      <c r="G3" s="2" t="s">
        <v>80</v>
      </c>
    </row>
    <row r="4" spans="1:7" ht="17.25">
      <c r="A4" s="251"/>
      <c r="B4" s="251"/>
      <c r="C4" s="253" t="s">
        <v>85</v>
      </c>
      <c r="D4" s="106" t="s">
        <v>46</v>
      </c>
      <c r="E4" s="252"/>
      <c r="F4" s="5"/>
      <c r="G4" s="27">
        <f>F3+F10</f>
        <v>0</v>
      </c>
    </row>
    <row r="5" spans="1:7" ht="20.25" customHeight="1">
      <c r="A5" s="251"/>
      <c r="B5" s="251"/>
      <c r="C5" s="253"/>
      <c r="D5" s="130">
        <f>'患者数入力'!C4</f>
        <v>0</v>
      </c>
      <c r="E5" s="252"/>
      <c r="F5" s="5"/>
      <c r="G5" s="41" t="s">
        <v>34</v>
      </c>
    </row>
    <row r="6" spans="1:7" ht="13.5">
      <c r="A6" s="251"/>
      <c r="B6" s="251"/>
      <c r="C6" s="253" t="s">
        <v>86</v>
      </c>
      <c r="D6" s="106" t="s">
        <v>47</v>
      </c>
      <c r="E6" s="252"/>
      <c r="F6" s="37"/>
      <c r="G6" s="262" t="s">
        <v>81</v>
      </c>
    </row>
    <row r="7" spans="1:7" ht="13.5" customHeight="1">
      <c r="A7" s="251"/>
      <c r="B7" s="251"/>
      <c r="C7" s="253"/>
      <c r="D7" s="130">
        <f>'患者数入力'!C5</f>
        <v>0</v>
      </c>
      <c r="E7" s="252"/>
      <c r="F7" s="44"/>
      <c r="G7" s="262"/>
    </row>
    <row r="8" spans="1:7" ht="13.5" customHeight="1">
      <c r="A8" s="251"/>
      <c r="B8" s="251" t="s">
        <v>24</v>
      </c>
      <c r="C8" s="254" t="s">
        <v>25</v>
      </c>
      <c r="D8" s="36" t="s">
        <v>48</v>
      </c>
      <c r="E8" s="36" t="s">
        <v>236</v>
      </c>
      <c r="F8" s="36" t="s">
        <v>88</v>
      </c>
      <c r="G8" s="262"/>
    </row>
    <row r="9" spans="1:7" ht="13.5">
      <c r="A9" s="251"/>
      <c r="B9" s="251"/>
      <c r="C9" s="254"/>
      <c r="D9" s="39">
        <f>'患者数入力'!C7</f>
        <v>0</v>
      </c>
      <c r="E9" s="39">
        <f>ROUNDDOWN(D9/4,1)</f>
        <v>0</v>
      </c>
      <c r="F9" s="37"/>
      <c r="G9" s="262" t="s">
        <v>82</v>
      </c>
    </row>
    <row r="10" spans="1:7" ht="13.5">
      <c r="A10" s="251"/>
      <c r="B10" s="251"/>
      <c r="C10" s="254" t="s">
        <v>27</v>
      </c>
      <c r="D10" s="36" t="s">
        <v>49</v>
      </c>
      <c r="E10" s="36" t="s">
        <v>89</v>
      </c>
      <c r="F10" s="40">
        <f>ROUNDUP(E9+E11+E16,0)</f>
        <v>0</v>
      </c>
      <c r="G10" s="262"/>
    </row>
    <row r="11" spans="1:7" ht="13.5">
      <c r="A11" s="251"/>
      <c r="B11" s="251"/>
      <c r="C11" s="254"/>
      <c r="D11" s="39">
        <f>'患者数入力'!C9</f>
        <v>0</v>
      </c>
      <c r="E11" s="40">
        <f>ROUNDDOWN((D11+D13)/4,1)</f>
        <v>0</v>
      </c>
      <c r="F11" s="37"/>
      <c r="G11" s="262"/>
    </row>
    <row r="12" spans="1:7" ht="13.5">
      <c r="A12" s="251"/>
      <c r="B12" s="251"/>
      <c r="C12" s="254" t="s">
        <v>26</v>
      </c>
      <c r="D12" s="36" t="s">
        <v>50</v>
      </c>
      <c r="E12" s="37"/>
      <c r="F12" s="37"/>
      <c r="G12" s="262"/>
    </row>
    <row r="13" spans="1:7" ht="13.5">
      <c r="A13" s="251"/>
      <c r="B13" s="251"/>
      <c r="C13" s="254"/>
      <c r="D13" s="39">
        <f>'患者数入力'!C8</f>
        <v>0</v>
      </c>
      <c r="E13" s="38"/>
      <c r="F13" s="37"/>
      <c r="G13" s="2"/>
    </row>
    <row r="14" spans="1:7" ht="13.5">
      <c r="A14" s="251"/>
      <c r="B14" s="251"/>
      <c r="C14" s="254" t="s">
        <v>28</v>
      </c>
      <c r="D14" s="36" t="s">
        <v>51</v>
      </c>
      <c r="E14" s="1" t="s">
        <v>121</v>
      </c>
      <c r="F14" s="37"/>
      <c r="G14" s="2" t="s">
        <v>83</v>
      </c>
    </row>
    <row r="15" spans="1:7" ht="13.5" customHeight="1">
      <c r="A15" s="251"/>
      <c r="B15" s="251"/>
      <c r="C15" s="254"/>
      <c r="D15" s="39">
        <f>'患者数入力'!C10</f>
        <v>0</v>
      </c>
      <c r="E15" s="41"/>
      <c r="F15" s="37"/>
      <c r="G15" s="262" t="s">
        <v>84</v>
      </c>
    </row>
    <row r="16" spans="1:7" ht="13.5">
      <c r="A16" s="251"/>
      <c r="B16" s="251"/>
      <c r="C16" s="254" t="s">
        <v>29</v>
      </c>
      <c r="D16" s="36" t="s">
        <v>90</v>
      </c>
      <c r="E16" s="40">
        <f>ROUNDDOWN((D15+D17+D19+D21)/3,1)</f>
        <v>0</v>
      </c>
      <c r="F16" s="37"/>
      <c r="G16" s="262"/>
    </row>
    <row r="17" spans="1:7" ht="13.5">
      <c r="A17" s="251"/>
      <c r="B17" s="251"/>
      <c r="C17" s="254"/>
      <c r="D17" s="39">
        <f>'患者数入力'!C11</f>
        <v>0</v>
      </c>
      <c r="E17" s="9"/>
      <c r="F17" s="37"/>
      <c r="G17" s="262"/>
    </row>
    <row r="18" spans="1:7" ht="13.5">
      <c r="A18" s="251"/>
      <c r="B18" s="251"/>
      <c r="C18" s="254" t="s">
        <v>30</v>
      </c>
      <c r="D18" s="36" t="s">
        <v>91</v>
      </c>
      <c r="E18" s="9"/>
      <c r="F18" s="37"/>
      <c r="G18" s="262"/>
    </row>
    <row r="19" spans="1:7" ht="13.5">
      <c r="A19" s="251"/>
      <c r="B19" s="251"/>
      <c r="C19" s="254"/>
      <c r="D19" s="39">
        <f>'患者数入力'!C12</f>
        <v>0</v>
      </c>
      <c r="E19" s="9"/>
      <c r="F19" s="37"/>
      <c r="G19" s="37"/>
    </row>
    <row r="20" spans="1:7" ht="13.5">
      <c r="A20" s="251"/>
      <c r="B20" s="251"/>
      <c r="C20" s="254" t="s">
        <v>92</v>
      </c>
      <c r="D20" s="36" t="s">
        <v>93</v>
      </c>
      <c r="E20" s="9"/>
      <c r="F20" s="37"/>
      <c r="G20" s="2" t="s">
        <v>209</v>
      </c>
    </row>
    <row r="21" spans="1:7" ht="13.5">
      <c r="A21" s="251"/>
      <c r="B21" s="251"/>
      <c r="C21" s="254"/>
      <c r="D21" s="40">
        <f>'患者数入力'!C13</f>
        <v>0</v>
      </c>
      <c r="E21" s="42"/>
      <c r="F21" s="38"/>
      <c r="G21" s="107">
        <f>ROUNDUP(D13/4,0)-ROUNDUP(D13/5,0)</f>
        <v>0</v>
      </c>
    </row>
    <row r="22" spans="1:7" ht="36">
      <c r="A22" s="251"/>
      <c r="B22" s="254" t="s">
        <v>31</v>
      </c>
      <c r="C22" s="254"/>
      <c r="D22" s="35" t="s">
        <v>69</v>
      </c>
      <c r="E22" s="35" t="s">
        <v>70</v>
      </c>
      <c r="F22" s="35" t="s">
        <v>94</v>
      </c>
      <c r="G22" s="35" t="s">
        <v>95</v>
      </c>
    </row>
    <row r="24" spans="1:7" ht="13.5" customHeight="1">
      <c r="A24" s="259" t="s">
        <v>124</v>
      </c>
      <c r="B24" s="251" t="s">
        <v>96</v>
      </c>
      <c r="C24" s="267" t="s">
        <v>38</v>
      </c>
      <c r="D24" s="108" t="s">
        <v>97</v>
      </c>
      <c r="E24" s="109"/>
      <c r="F24" s="263" t="s">
        <v>98</v>
      </c>
      <c r="G24" s="264"/>
    </row>
    <row r="25" spans="1:7" ht="13.5">
      <c r="A25" s="272"/>
      <c r="B25" s="251"/>
      <c r="C25" s="267"/>
      <c r="D25" s="111"/>
      <c r="E25" s="112" t="s">
        <v>72</v>
      </c>
      <c r="F25" s="265"/>
      <c r="G25" s="266"/>
    </row>
    <row r="26" spans="1:7" ht="13.5">
      <c r="A26" s="272"/>
      <c r="B26" s="251"/>
      <c r="C26" s="114" t="s">
        <v>99</v>
      </c>
      <c r="D26" s="108" t="s">
        <v>101</v>
      </c>
      <c r="E26" s="109"/>
      <c r="F26" s="263" t="s">
        <v>102</v>
      </c>
      <c r="G26" s="264"/>
    </row>
    <row r="27" spans="1:7" ht="13.5">
      <c r="A27" s="272"/>
      <c r="B27" s="251"/>
      <c r="C27" s="115" t="s">
        <v>100</v>
      </c>
      <c r="D27" s="116"/>
      <c r="E27" s="117" t="s">
        <v>72</v>
      </c>
      <c r="F27" s="265"/>
      <c r="G27" s="266"/>
    </row>
    <row r="28" spans="1:7" ht="13.5">
      <c r="A28" s="272"/>
      <c r="B28" s="251"/>
      <c r="C28" s="268" t="s">
        <v>42</v>
      </c>
      <c r="D28" s="108" t="s">
        <v>103</v>
      </c>
      <c r="E28" s="110"/>
      <c r="F28" s="118"/>
      <c r="G28" s="46"/>
    </row>
    <row r="29" spans="1:7" ht="13.5">
      <c r="A29" s="272"/>
      <c r="B29" s="251"/>
      <c r="C29" s="268"/>
      <c r="D29" s="119">
        <f>D25+D27</f>
        <v>0</v>
      </c>
      <c r="E29" s="113" t="s">
        <v>72</v>
      </c>
      <c r="F29" s="120"/>
      <c r="G29" s="47"/>
    </row>
    <row r="30" spans="1:7" ht="13.5" customHeight="1">
      <c r="A30" s="272"/>
      <c r="B30" s="251" t="s">
        <v>104</v>
      </c>
      <c r="C30" s="267" t="s">
        <v>38</v>
      </c>
      <c r="D30" s="121" t="s">
        <v>105</v>
      </c>
      <c r="E30" s="117"/>
      <c r="F30" s="263" t="s">
        <v>98</v>
      </c>
      <c r="G30" s="264"/>
    </row>
    <row r="31" spans="1:7" ht="13.5">
      <c r="A31" s="272"/>
      <c r="B31" s="251"/>
      <c r="C31" s="267"/>
      <c r="D31" s="111"/>
      <c r="E31" s="113" t="s">
        <v>72</v>
      </c>
      <c r="F31" s="265"/>
      <c r="G31" s="266"/>
    </row>
    <row r="32" spans="1:7" ht="13.5">
      <c r="A32" s="272"/>
      <c r="B32" s="251"/>
      <c r="C32" s="122" t="s">
        <v>99</v>
      </c>
      <c r="D32" s="108" t="s">
        <v>106</v>
      </c>
      <c r="E32" s="110"/>
      <c r="F32" s="263" t="s">
        <v>102</v>
      </c>
      <c r="G32" s="264"/>
    </row>
    <row r="33" spans="1:7" ht="13.5">
      <c r="A33" s="272"/>
      <c r="B33" s="251"/>
      <c r="C33" s="122" t="s">
        <v>100</v>
      </c>
      <c r="D33" s="116"/>
      <c r="E33" s="117" t="s">
        <v>72</v>
      </c>
      <c r="F33" s="265"/>
      <c r="G33" s="266"/>
    </row>
    <row r="34" spans="1:7" ht="13.5">
      <c r="A34" s="272"/>
      <c r="B34" s="251"/>
      <c r="C34" s="268" t="s">
        <v>42</v>
      </c>
      <c r="D34" s="108" t="s">
        <v>107</v>
      </c>
      <c r="E34" s="110"/>
      <c r="F34" s="118"/>
      <c r="G34" s="46"/>
    </row>
    <row r="35" spans="1:7" ht="13.5">
      <c r="A35" s="272"/>
      <c r="B35" s="251"/>
      <c r="C35" s="268"/>
      <c r="D35" s="119">
        <f>D31+D33</f>
        <v>0</v>
      </c>
      <c r="E35" s="113" t="s">
        <v>72</v>
      </c>
      <c r="F35" s="120"/>
      <c r="G35" s="47"/>
    </row>
    <row r="36" spans="1:7" ht="14.25" customHeight="1">
      <c r="A36" s="272"/>
      <c r="B36" s="251" t="s">
        <v>108</v>
      </c>
      <c r="C36" s="269" t="s">
        <v>125</v>
      </c>
      <c r="D36" s="270"/>
      <c r="E36" s="270"/>
      <c r="F36" s="270"/>
      <c r="G36" s="271"/>
    </row>
    <row r="37" spans="1:7" ht="13.5" customHeight="1">
      <c r="A37" s="272"/>
      <c r="B37" s="251"/>
      <c r="C37" s="260" t="s">
        <v>38</v>
      </c>
      <c r="D37" s="108" t="s">
        <v>109</v>
      </c>
      <c r="E37" s="109"/>
      <c r="F37" s="263" t="s">
        <v>122</v>
      </c>
      <c r="G37" s="264"/>
    </row>
    <row r="38" spans="1:7" ht="13.5">
      <c r="A38" s="272"/>
      <c r="B38" s="251"/>
      <c r="C38" s="261"/>
      <c r="D38" s="111">
        <v>0</v>
      </c>
      <c r="E38" s="113" t="s">
        <v>72</v>
      </c>
      <c r="F38" s="265"/>
      <c r="G38" s="266"/>
    </row>
    <row r="39" spans="1:7" ht="13.5">
      <c r="A39" s="272"/>
      <c r="B39" s="251"/>
      <c r="C39" s="123" t="s">
        <v>99</v>
      </c>
      <c r="D39" s="108" t="s">
        <v>110</v>
      </c>
      <c r="E39" s="110"/>
      <c r="F39" s="263" t="s">
        <v>102</v>
      </c>
      <c r="G39" s="264"/>
    </row>
    <row r="40" spans="1:7" ht="13.5">
      <c r="A40" s="272"/>
      <c r="B40" s="251"/>
      <c r="C40" s="124" t="s">
        <v>100</v>
      </c>
      <c r="D40" s="116">
        <v>0</v>
      </c>
      <c r="E40" s="117" t="s">
        <v>72</v>
      </c>
      <c r="F40" s="265"/>
      <c r="G40" s="266"/>
    </row>
    <row r="41" spans="1:7" ht="13.5">
      <c r="A41" s="272"/>
      <c r="B41" s="251"/>
      <c r="C41" s="255" t="s">
        <v>42</v>
      </c>
      <c r="D41" s="108" t="s">
        <v>111</v>
      </c>
      <c r="E41" s="110"/>
      <c r="F41" s="118"/>
      <c r="G41" s="46"/>
    </row>
    <row r="42" spans="1:7" ht="13.5">
      <c r="A42" s="272"/>
      <c r="B42" s="251"/>
      <c r="C42" s="257"/>
      <c r="D42" s="119">
        <f>D38+D40</f>
        <v>0</v>
      </c>
      <c r="E42" s="113" t="s">
        <v>72</v>
      </c>
      <c r="F42" s="120"/>
      <c r="G42" s="47"/>
    </row>
    <row r="43" spans="1:7" ht="14.25" customHeight="1">
      <c r="A43" s="272"/>
      <c r="B43" s="251" t="s">
        <v>112</v>
      </c>
      <c r="C43" s="269" t="s">
        <v>123</v>
      </c>
      <c r="D43" s="273"/>
      <c r="E43" s="273"/>
      <c r="F43" s="273"/>
      <c r="G43" s="274"/>
    </row>
    <row r="44" spans="1:7" ht="13.5" customHeight="1">
      <c r="A44" s="272"/>
      <c r="B44" s="251"/>
      <c r="C44" s="260" t="s">
        <v>38</v>
      </c>
      <c r="D44" s="108" t="s">
        <v>113</v>
      </c>
      <c r="E44" s="109"/>
      <c r="F44" s="263" t="s">
        <v>98</v>
      </c>
      <c r="G44" s="264"/>
    </row>
    <row r="45" spans="1:7" ht="13.5">
      <c r="A45" s="272"/>
      <c r="B45" s="251"/>
      <c r="C45" s="261"/>
      <c r="D45" s="111">
        <v>0</v>
      </c>
      <c r="E45" s="113" t="s">
        <v>72</v>
      </c>
      <c r="F45" s="265"/>
      <c r="G45" s="266"/>
    </row>
    <row r="46" spans="1:7" ht="13.5">
      <c r="A46" s="272"/>
      <c r="B46" s="251"/>
      <c r="C46" s="114" t="s">
        <v>99</v>
      </c>
      <c r="D46" s="108">
        <v>0</v>
      </c>
      <c r="E46" s="110"/>
      <c r="F46" s="263" t="s">
        <v>102</v>
      </c>
      <c r="G46" s="264"/>
    </row>
    <row r="47" spans="1:7" ht="13.5">
      <c r="A47" s="272"/>
      <c r="B47" s="251"/>
      <c r="C47" s="115" t="s">
        <v>100</v>
      </c>
      <c r="D47" s="116">
        <v>0</v>
      </c>
      <c r="E47" s="117" t="s">
        <v>72</v>
      </c>
      <c r="F47" s="265"/>
      <c r="G47" s="266"/>
    </row>
    <row r="48" spans="1:7" ht="13.5">
      <c r="A48" s="272"/>
      <c r="B48" s="251"/>
      <c r="C48" s="255" t="s">
        <v>42</v>
      </c>
      <c r="D48" s="108" t="s">
        <v>114</v>
      </c>
      <c r="E48" s="110"/>
      <c r="F48" s="118"/>
      <c r="G48" s="46"/>
    </row>
    <row r="49" spans="1:7" ht="13.5">
      <c r="A49" s="272"/>
      <c r="B49" s="251"/>
      <c r="C49" s="257"/>
      <c r="D49" s="119">
        <f>D45+D47</f>
        <v>0</v>
      </c>
      <c r="E49" s="113" t="s">
        <v>72</v>
      </c>
      <c r="F49" s="120"/>
      <c r="G49" s="47"/>
    </row>
    <row r="50" spans="1:7" ht="13.5">
      <c r="A50" s="272"/>
      <c r="B50" s="251" t="s">
        <v>115</v>
      </c>
      <c r="C50" s="269" t="s">
        <v>116</v>
      </c>
      <c r="D50" s="275"/>
      <c r="E50" s="275"/>
      <c r="F50" s="273"/>
      <c r="G50" s="274"/>
    </row>
    <row r="51" spans="1:7" ht="13.5" customHeight="1">
      <c r="A51" s="272"/>
      <c r="B51" s="251"/>
      <c r="C51" s="260" t="s">
        <v>38</v>
      </c>
      <c r="D51" s="108" t="s">
        <v>117</v>
      </c>
      <c r="E51" s="109"/>
      <c r="F51" s="263" t="s">
        <v>98</v>
      </c>
      <c r="G51" s="264"/>
    </row>
    <row r="52" spans="1:7" ht="13.5">
      <c r="A52" s="272"/>
      <c r="B52" s="251"/>
      <c r="C52" s="261"/>
      <c r="D52" s="111"/>
      <c r="E52" s="113" t="s">
        <v>72</v>
      </c>
      <c r="F52" s="265"/>
      <c r="G52" s="266"/>
    </row>
    <row r="53" spans="1:7" ht="13.5">
      <c r="A53" s="272"/>
      <c r="B53" s="251"/>
      <c r="C53" s="114" t="s">
        <v>99</v>
      </c>
      <c r="D53" s="108"/>
      <c r="E53" s="110"/>
      <c r="F53" s="263" t="s">
        <v>102</v>
      </c>
      <c r="G53" s="264"/>
    </row>
    <row r="54" spans="1:7" ht="13.5">
      <c r="A54" s="272"/>
      <c r="B54" s="251"/>
      <c r="C54" s="115" t="s">
        <v>100</v>
      </c>
      <c r="D54" s="116"/>
      <c r="E54" s="117" t="s">
        <v>72</v>
      </c>
      <c r="F54" s="265"/>
      <c r="G54" s="266"/>
    </row>
    <row r="55" spans="1:7" ht="13.5">
      <c r="A55" s="272"/>
      <c r="B55" s="251"/>
      <c r="C55" s="255" t="s">
        <v>42</v>
      </c>
      <c r="D55" s="108" t="s">
        <v>118</v>
      </c>
      <c r="E55" s="110"/>
      <c r="F55" s="118"/>
      <c r="G55" s="46"/>
    </row>
    <row r="56" spans="1:7" ht="13.5">
      <c r="A56" s="272"/>
      <c r="B56" s="259"/>
      <c r="C56" s="257"/>
      <c r="D56" s="119">
        <f>D52+D54</f>
        <v>0</v>
      </c>
      <c r="E56" s="113" t="s">
        <v>72</v>
      </c>
      <c r="F56" s="120"/>
      <c r="G56" s="47"/>
    </row>
    <row r="57" spans="1:7" ht="24">
      <c r="A57" s="272"/>
      <c r="B57" s="255" t="s">
        <v>119</v>
      </c>
      <c r="C57" s="256"/>
      <c r="D57" s="108" t="s">
        <v>120</v>
      </c>
      <c r="E57" s="110"/>
      <c r="F57" s="118"/>
      <c r="G57" s="46"/>
    </row>
    <row r="58" spans="1:7" ht="13.5">
      <c r="A58" s="250"/>
      <c r="B58" s="257"/>
      <c r="C58" s="258"/>
      <c r="D58" s="119">
        <f>D29+D35+D42+D49+D56</f>
        <v>0</v>
      </c>
      <c r="E58" s="113" t="s">
        <v>72</v>
      </c>
      <c r="F58" s="120"/>
      <c r="G58" s="47"/>
    </row>
  </sheetData>
  <sheetProtection/>
  <mergeCells count="49">
    <mergeCell ref="F24:G25"/>
    <mergeCell ref="F26:G27"/>
    <mergeCell ref="A24:A58"/>
    <mergeCell ref="G6:G8"/>
    <mergeCell ref="F51:G52"/>
    <mergeCell ref="F53:G54"/>
    <mergeCell ref="C43:G43"/>
    <mergeCell ref="C50:G50"/>
    <mergeCell ref="C10:C11"/>
    <mergeCell ref="B22:C22"/>
    <mergeCell ref="C36:G36"/>
    <mergeCell ref="F37:G38"/>
    <mergeCell ref="A1:G1"/>
    <mergeCell ref="C2:C3"/>
    <mergeCell ref="C8:C9"/>
    <mergeCell ref="G9:G12"/>
    <mergeCell ref="C12:C13"/>
    <mergeCell ref="B24:B29"/>
    <mergeCell ref="C24:C25"/>
    <mergeCell ref="C28:C29"/>
    <mergeCell ref="F44:G45"/>
    <mergeCell ref="F46:G47"/>
    <mergeCell ref="B30:B35"/>
    <mergeCell ref="C30:C31"/>
    <mergeCell ref="C34:C35"/>
    <mergeCell ref="F30:G31"/>
    <mergeCell ref="F32:G33"/>
    <mergeCell ref="B36:B42"/>
    <mergeCell ref="C37:C38"/>
    <mergeCell ref="C41:C42"/>
    <mergeCell ref="B57:C58"/>
    <mergeCell ref="B50:B56"/>
    <mergeCell ref="C51:C52"/>
    <mergeCell ref="C55:C56"/>
    <mergeCell ref="G15:G18"/>
    <mergeCell ref="C6:C7"/>
    <mergeCell ref="F39:G40"/>
    <mergeCell ref="B43:B49"/>
    <mergeCell ref="C44:C45"/>
    <mergeCell ref="C48:C49"/>
    <mergeCell ref="A2:A22"/>
    <mergeCell ref="B2:B7"/>
    <mergeCell ref="B8:B21"/>
    <mergeCell ref="E2:E7"/>
    <mergeCell ref="C4:C5"/>
    <mergeCell ref="C18:C19"/>
    <mergeCell ref="C20:C21"/>
    <mergeCell ref="C14:C15"/>
    <mergeCell ref="C16:C17"/>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8"/>
  <sheetViews>
    <sheetView zoomScalePageLayoutView="0" workbookViewId="0" topLeftCell="A1">
      <selection activeCell="E33" sqref="E33"/>
    </sheetView>
  </sheetViews>
  <sheetFormatPr defaultColWidth="9.00390625" defaultRowHeight="13.5"/>
  <cols>
    <col min="1" max="1" width="3.625" style="0" customWidth="1"/>
    <col min="2" max="2" width="3.875" style="0" customWidth="1"/>
    <col min="3" max="3" width="18.625" style="0" customWidth="1"/>
    <col min="4" max="4" width="11.25390625" style="0" customWidth="1"/>
    <col min="5" max="5" width="12.375" style="0" customWidth="1"/>
    <col min="6" max="6" width="12.75390625" style="0" customWidth="1"/>
    <col min="7" max="7" width="24.25390625" style="0" customWidth="1"/>
  </cols>
  <sheetData>
    <row r="1" spans="1:7" ht="13.5">
      <c r="A1" s="205" t="s">
        <v>265</v>
      </c>
      <c r="B1" s="206"/>
      <c r="C1" s="206"/>
      <c r="D1" s="206"/>
      <c r="E1" s="206"/>
      <c r="F1" s="206"/>
      <c r="G1" s="207"/>
    </row>
    <row r="2" spans="1:7" ht="13.5" customHeight="1">
      <c r="A2" s="250" t="s">
        <v>18</v>
      </c>
      <c r="B2" s="250" t="s">
        <v>19</v>
      </c>
      <c r="C2" s="165" t="s">
        <v>78</v>
      </c>
      <c r="D2" s="105" t="s">
        <v>45</v>
      </c>
      <c r="E2" s="252"/>
      <c r="F2" s="36" t="s">
        <v>79</v>
      </c>
      <c r="G2" s="1" t="s">
        <v>18</v>
      </c>
    </row>
    <row r="3" spans="1:7" ht="13.5" customHeight="1">
      <c r="A3" s="251"/>
      <c r="B3" s="251"/>
      <c r="C3" s="254"/>
      <c r="D3" s="39">
        <f>'患者数入力'!C3</f>
        <v>0</v>
      </c>
      <c r="E3" s="252"/>
      <c r="F3" s="40">
        <f>ROUNDUP((D3+D5+D7)/30,0)</f>
        <v>0</v>
      </c>
      <c r="G3" s="2" t="s">
        <v>80</v>
      </c>
    </row>
    <row r="4" spans="1:7" ht="17.25">
      <c r="A4" s="251"/>
      <c r="B4" s="251"/>
      <c r="C4" s="253" t="s">
        <v>85</v>
      </c>
      <c r="D4" s="106" t="s">
        <v>46</v>
      </c>
      <c r="E4" s="252"/>
      <c r="F4" s="5"/>
      <c r="G4" s="27">
        <f>F3+F10</f>
        <v>0</v>
      </c>
    </row>
    <row r="5" spans="1:7" ht="20.25" customHeight="1">
      <c r="A5" s="251"/>
      <c r="B5" s="251"/>
      <c r="C5" s="253"/>
      <c r="D5" s="130">
        <f>'患者数入力'!C4</f>
        <v>0</v>
      </c>
      <c r="E5" s="252"/>
      <c r="F5" s="5"/>
      <c r="G5" s="41" t="s">
        <v>34</v>
      </c>
    </row>
    <row r="6" spans="1:7" ht="13.5">
      <c r="A6" s="251"/>
      <c r="B6" s="251"/>
      <c r="C6" s="253" t="s">
        <v>86</v>
      </c>
      <c r="D6" s="106" t="s">
        <v>47</v>
      </c>
      <c r="E6" s="252"/>
      <c r="F6" s="37"/>
      <c r="G6" s="262" t="s">
        <v>81</v>
      </c>
    </row>
    <row r="7" spans="1:7" ht="13.5" customHeight="1">
      <c r="A7" s="251"/>
      <c r="B7" s="251"/>
      <c r="C7" s="253"/>
      <c r="D7" s="130">
        <f>'患者数入力'!C5</f>
        <v>0</v>
      </c>
      <c r="E7" s="252"/>
      <c r="F7" s="44"/>
      <c r="G7" s="262"/>
    </row>
    <row r="8" spans="1:7" ht="13.5" customHeight="1">
      <c r="A8" s="251"/>
      <c r="B8" s="251" t="s">
        <v>24</v>
      </c>
      <c r="C8" s="254" t="s">
        <v>25</v>
      </c>
      <c r="D8" s="36" t="s">
        <v>48</v>
      </c>
      <c r="E8" s="36" t="s">
        <v>266</v>
      </c>
      <c r="F8" s="36" t="s">
        <v>88</v>
      </c>
      <c r="G8" s="262"/>
    </row>
    <row r="9" spans="1:7" ht="13.5">
      <c r="A9" s="251"/>
      <c r="B9" s="251"/>
      <c r="C9" s="254"/>
      <c r="D9" s="39">
        <f>'患者数入力'!C7</f>
        <v>0</v>
      </c>
      <c r="E9" s="39">
        <f>ROUNDDOWN(D9/6,1)</f>
        <v>0</v>
      </c>
      <c r="F9" s="37"/>
      <c r="G9" s="262" t="s">
        <v>82</v>
      </c>
    </row>
    <row r="10" spans="1:7" ht="13.5">
      <c r="A10" s="251"/>
      <c r="B10" s="251"/>
      <c r="C10" s="254" t="s">
        <v>27</v>
      </c>
      <c r="D10" s="36" t="s">
        <v>49</v>
      </c>
      <c r="E10" s="36" t="s">
        <v>89</v>
      </c>
      <c r="F10" s="40">
        <f>ROUNDUP(E9+E11+E16,0)</f>
        <v>0</v>
      </c>
      <c r="G10" s="262"/>
    </row>
    <row r="11" spans="1:7" ht="13.5">
      <c r="A11" s="251"/>
      <c r="B11" s="251"/>
      <c r="C11" s="254"/>
      <c r="D11" s="39">
        <f>'患者数入力'!C9</f>
        <v>0</v>
      </c>
      <c r="E11" s="40">
        <f>ROUNDDOWN((D11+D13)/4,1)</f>
        <v>0</v>
      </c>
      <c r="F11" s="37"/>
      <c r="G11" s="262"/>
    </row>
    <row r="12" spans="1:7" ht="13.5">
      <c r="A12" s="251"/>
      <c r="B12" s="251"/>
      <c r="C12" s="254" t="s">
        <v>26</v>
      </c>
      <c r="D12" s="36" t="s">
        <v>50</v>
      </c>
      <c r="E12" s="37"/>
      <c r="F12" s="37"/>
      <c r="G12" s="262"/>
    </row>
    <row r="13" spans="1:7" ht="13.5">
      <c r="A13" s="251"/>
      <c r="B13" s="251"/>
      <c r="C13" s="254"/>
      <c r="D13" s="39">
        <f>'患者数入力'!C8</f>
        <v>0</v>
      </c>
      <c r="E13" s="38"/>
      <c r="F13" s="37"/>
      <c r="G13" s="2"/>
    </row>
    <row r="14" spans="1:7" ht="13.5">
      <c r="A14" s="251"/>
      <c r="B14" s="251"/>
      <c r="C14" s="254" t="s">
        <v>28</v>
      </c>
      <c r="D14" s="36" t="s">
        <v>51</v>
      </c>
      <c r="E14" s="1" t="s">
        <v>121</v>
      </c>
      <c r="F14" s="37"/>
      <c r="G14" s="2" t="s">
        <v>83</v>
      </c>
    </row>
    <row r="15" spans="1:7" ht="13.5" customHeight="1">
      <c r="A15" s="251"/>
      <c r="B15" s="251"/>
      <c r="C15" s="254"/>
      <c r="D15" s="39">
        <f>'患者数入力'!C10</f>
        <v>0</v>
      </c>
      <c r="E15" s="41"/>
      <c r="F15" s="37"/>
      <c r="G15" s="262" t="s">
        <v>84</v>
      </c>
    </row>
    <row r="16" spans="1:7" ht="13.5">
      <c r="A16" s="251"/>
      <c r="B16" s="251"/>
      <c r="C16" s="254" t="s">
        <v>29</v>
      </c>
      <c r="D16" s="36" t="s">
        <v>90</v>
      </c>
      <c r="E16" s="40">
        <f>ROUNDDOWN((D15+D17+D19+D21)/3,1)</f>
        <v>0</v>
      </c>
      <c r="F16" s="37"/>
      <c r="G16" s="262"/>
    </row>
    <row r="17" spans="1:7" ht="13.5">
      <c r="A17" s="251"/>
      <c r="B17" s="251"/>
      <c r="C17" s="254"/>
      <c r="D17" s="39">
        <f>'患者数入力'!C11</f>
        <v>0</v>
      </c>
      <c r="E17" s="9"/>
      <c r="F17" s="37"/>
      <c r="G17" s="262"/>
    </row>
    <row r="18" spans="1:7" ht="13.5">
      <c r="A18" s="251"/>
      <c r="B18" s="251"/>
      <c r="C18" s="254" t="s">
        <v>30</v>
      </c>
      <c r="D18" s="36" t="s">
        <v>91</v>
      </c>
      <c r="E18" s="9"/>
      <c r="F18" s="37"/>
      <c r="G18" s="262"/>
    </row>
    <row r="19" spans="1:7" ht="13.5">
      <c r="A19" s="251"/>
      <c r="B19" s="251"/>
      <c r="C19" s="254"/>
      <c r="D19" s="39">
        <f>'患者数入力'!C12</f>
        <v>0</v>
      </c>
      <c r="E19" s="9"/>
      <c r="F19" s="37"/>
      <c r="G19" s="37"/>
    </row>
    <row r="20" spans="1:7" ht="13.5">
      <c r="A20" s="251"/>
      <c r="B20" s="251"/>
      <c r="C20" s="254" t="s">
        <v>92</v>
      </c>
      <c r="D20" s="36" t="s">
        <v>93</v>
      </c>
      <c r="E20" s="9"/>
      <c r="F20" s="37"/>
      <c r="G20" s="2" t="s">
        <v>209</v>
      </c>
    </row>
    <row r="21" spans="1:7" ht="13.5">
      <c r="A21" s="251"/>
      <c r="B21" s="251"/>
      <c r="C21" s="254"/>
      <c r="D21" s="40">
        <f>'患者数入力'!C13</f>
        <v>0</v>
      </c>
      <c r="E21" s="42"/>
      <c r="F21" s="38"/>
      <c r="G21" s="107">
        <f>ROUNDUP(D13/4,0)-ROUNDUP(D13/5,0)</f>
        <v>0</v>
      </c>
    </row>
    <row r="22" spans="1:7" ht="36">
      <c r="A22" s="251"/>
      <c r="B22" s="254" t="s">
        <v>31</v>
      </c>
      <c r="C22" s="254"/>
      <c r="D22" s="35" t="s">
        <v>69</v>
      </c>
      <c r="E22" s="35" t="s">
        <v>70</v>
      </c>
      <c r="F22" s="35" t="s">
        <v>94</v>
      </c>
      <c r="G22" s="35" t="s">
        <v>95</v>
      </c>
    </row>
    <row r="24" spans="1:7" ht="13.5" customHeight="1">
      <c r="A24" s="259" t="s">
        <v>124</v>
      </c>
      <c r="B24" s="251" t="s">
        <v>96</v>
      </c>
      <c r="C24" s="267" t="s">
        <v>38</v>
      </c>
      <c r="D24" s="108" t="s">
        <v>97</v>
      </c>
      <c r="E24" s="109"/>
      <c r="F24" s="263" t="s">
        <v>98</v>
      </c>
      <c r="G24" s="264"/>
    </row>
    <row r="25" spans="1:7" ht="13.5">
      <c r="A25" s="272"/>
      <c r="B25" s="251"/>
      <c r="C25" s="267"/>
      <c r="D25" s="111"/>
      <c r="E25" s="112" t="s">
        <v>72</v>
      </c>
      <c r="F25" s="265"/>
      <c r="G25" s="266"/>
    </row>
    <row r="26" spans="1:7" ht="13.5">
      <c r="A26" s="272"/>
      <c r="B26" s="251"/>
      <c r="C26" s="114" t="s">
        <v>99</v>
      </c>
      <c r="D26" s="108" t="s">
        <v>101</v>
      </c>
      <c r="E26" s="109"/>
      <c r="F26" s="263" t="s">
        <v>102</v>
      </c>
      <c r="G26" s="264"/>
    </row>
    <row r="27" spans="1:7" ht="13.5">
      <c r="A27" s="272"/>
      <c r="B27" s="251"/>
      <c r="C27" s="115" t="s">
        <v>100</v>
      </c>
      <c r="D27" s="116"/>
      <c r="E27" s="117" t="s">
        <v>72</v>
      </c>
      <c r="F27" s="265"/>
      <c r="G27" s="266"/>
    </row>
    <row r="28" spans="1:7" ht="13.5">
      <c r="A28" s="272"/>
      <c r="B28" s="251"/>
      <c r="C28" s="268" t="s">
        <v>42</v>
      </c>
      <c r="D28" s="108" t="s">
        <v>103</v>
      </c>
      <c r="E28" s="110"/>
      <c r="F28" s="118"/>
      <c r="G28" s="46"/>
    </row>
    <row r="29" spans="1:7" ht="13.5">
      <c r="A29" s="272"/>
      <c r="B29" s="251"/>
      <c r="C29" s="268"/>
      <c r="D29" s="119">
        <f>D25+D27</f>
        <v>0</v>
      </c>
      <c r="E29" s="113" t="s">
        <v>72</v>
      </c>
      <c r="F29" s="120"/>
      <c r="G29" s="47"/>
    </row>
    <row r="30" spans="1:7" ht="13.5" customHeight="1">
      <c r="A30" s="272"/>
      <c r="B30" s="251" t="s">
        <v>104</v>
      </c>
      <c r="C30" s="267" t="s">
        <v>38</v>
      </c>
      <c r="D30" s="121" t="s">
        <v>105</v>
      </c>
      <c r="E30" s="117"/>
      <c r="F30" s="263" t="s">
        <v>98</v>
      </c>
      <c r="G30" s="264"/>
    </row>
    <row r="31" spans="1:7" ht="13.5">
      <c r="A31" s="272"/>
      <c r="B31" s="251"/>
      <c r="C31" s="267"/>
      <c r="D31" s="111"/>
      <c r="E31" s="113" t="s">
        <v>72</v>
      </c>
      <c r="F31" s="265"/>
      <c r="G31" s="266"/>
    </row>
    <row r="32" spans="1:7" ht="13.5">
      <c r="A32" s="272"/>
      <c r="B32" s="251"/>
      <c r="C32" s="122" t="s">
        <v>99</v>
      </c>
      <c r="D32" s="108" t="s">
        <v>106</v>
      </c>
      <c r="E32" s="110"/>
      <c r="F32" s="263" t="s">
        <v>102</v>
      </c>
      <c r="G32" s="264"/>
    </row>
    <row r="33" spans="1:7" ht="13.5">
      <c r="A33" s="272"/>
      <c r="B33" s="251"/>
      <c r="C33" s="122" t="s">
        <v>100</v>
      </c>
      <c r="D33" s="116"/>
      <c r="E33" s="117" t="s">
        <v>72</v>
      </c>
      <c r="F33" s="265"/>
      <c r="G33" s="266"/>
    </row>
    <row r="34" spans="1:7" ht="13.5">
      <c r="A34" s="272"/>
      <c r="B34" s="251"/>
      <c r="C34" s="268" t="s">
        <v>42</v>
      </c>
      <c r="D34" s="108" t="s">
        <v>107</v>
      </c>
      <c r="E34" s="110"/>
      <c r="F34" s="118"/>
      <c r="G34" s="46"/>
    </row>
    <row r="35" spans="1:7" ht="13.5">
      <c r="A35" s="272"/>
      <c r="B35" s="251"/>
      <c r="C35" s="268"/>
      <c r="D35" s="119">
        <f>D31+D33</f>
        <v>0</v>
      </c>
      <c r="E35" s="113" t="s">
        <v>72</v>
      </c>
      <c r="F35" s="120"/>
      <c r="G35" s="47"/>
    </row>
    <row r="36" spans="1:7" ht="14.25" customHeight="1">
      <c r="A36" s="272"/>
      <c r="B36" s="251" t="s">
        <v>108</v>
      </c>
      <c r="C36" s="269" t="s">
        <v>125</v>
      </c>
      <c r="D36" s="270"/>
      <c r="E36" s="270"/>
      <c r="F36" s="270"/>
      <c r="G36" s="271"/>
    </row>
    <row r="37" spans="1:7" ht="13.5" customHeight="1">
      <c r="A37" s="272"/>
      <c r="B37" s="251"/>
      <c r="C37" s="260" t="s">
        <v>38</v>
      </c>
      <c r="D37" s="108" t="s">
        <v>109</v>
      </c>
      <c r="E37" s="109"/>
      <c r="F37" s="263" t="s">
        <v>122</v>
      </c>
      <c r="G37" s="264"/>
    </row>
    <row r="38" spans="1:7" ht="13.5">
      <c r="A38" s="272"/>
      <c r="B38" s="251"/>
      <c r="C38" s="261"/>
      <c r="D38" s="111">
        <v>0</v>
      </c>
      <c r="E38" s="113" t="s">
        <v>72</v>
      </c>
      <c r="F38" s="265"/>
      <c r="G38" s="266"/>
    </row>
    <row r="39" spans="1:7" ht="13.5">
      <c r="A39" s="272"/>
      <c r="B39" s="251"/>
      <c r="C39" s="123" t="s">
        <v>99</v>
      </c>
      <c r="D39" s="108" t="s">
        <v>110</v>
      </c>
      <c r="E39" s="110"/>
      <c r="F39" s="263" t="s">
        <v>102</v>
      </c>
      <c r="G39" s="264"/>
    </row>
    <row r="40" spans="1:7" ht="13.5">
      <c r="A40" s="272"/>
      <c r="B40" s="251"/>
      <c r="C40" s="124" t="s">
        <v>100</v>
      </c>
      <c r="D40" s="116">
        <v>0</v>
      </c>
      <c r="E40" s="117" t="s">
        <v>72</v>
      </c>
      <c r="F40" s="265"/>
      <c r="G40" s="266"/>
    </row>
    <row r="41" spans="1:7" ht="13.5">
      <c r="A41" s="272"/>
      <c r="B41" s="251"/>
      <c r="C41" s="255" t="s">
        <v>42</v>
      </c>
      <c r="D41" s="108" t="s">
        <v>111</v>
      </c>
      <c r="E41" s="110"/>
      <c r="F41" s="118"/>
      <c r="G41" s="46"/>
    </row>
    <row r="42" spans="1:7" ht="13.5">
      <c r="A42" s="272"/>
      <c r="B42" s="251"/>
      <c r="C42" s="257"/>
      <c r="D42" s="119">
        <f>D38+D40</f>
        <v>0</v>
      </c>
      <c r="E42" s="113" t="s">
        <v>72</v>
      </c>
      <c r="F42" s="120"/>
      <c r="G42" s="47"/>
    </row>
    <row r="43" spans="1:7" ht="14.25" customHeight="1">
      <c r="A43" s="272"/>
      <c r="B43" s="251" t="s">
        <v>112</v>
      </c>
      <c r="C43" s="269" t="s">
        <v>123</v>
      </c>
      <c r="D43" s="273"/>
      <c r="E43" s="273"/>
      <c r="F43" s="273"/>
      <c r="G43" s="274"/>
    </row>
    <row r="44" spans="1:7" ht="13.5" customHeight="1">
      <c r="A44" s="272"/>
      <c r="B44" s="251"/>
      <c r="C44" s="260" t="s">
        <v>38</v>
      </c>
      <c r="D44" s="108" t="s">
        <v>113</v>
      </c>
      <c r="E44" s="109"/>
      <c r="F44" s="263" t="s">
        <v>98</v>
      </c>
      <c r="G44" s="264"/>
    </row>
    <row r="45" spans="1:7" ht="13.5">
      <c r="A45" s="272"/>
      <c r="B45" s="251"/>
      <c r="C45" s="261"/>
      <c r="D45" s="111">
        <v>0</v>
      </c>
      <c r="E45" s="113" t="s">
        <v>72</v>
      </c>
      <c r="F45" s="265"/>
      <c r="G45" s="266"/>
    </row>
    <row r="46" spans="1:7" ht="13.5">
      <c r="A46" s="272"/>
      <c r="B46" s="251"/>
      <c r="C46" s="114" t="s">
        <v>99</v>
      </c>
      <c r="D46" s="108">
        <v>0</v>
      </c>
      <c r="E46" s="110"/>
      <c r="F46" s="263" t="s">
        <v>102</v>
      </c>
      <c r="G46" s="264"/>
    </row>
    <row r="47" spans="1:7" ht="13.5">
      <c r="A47" s="272"/>
      <c r="B47" s="251"/>
      <c r="C47" s="115" t="s">
        <v>100</v>
      </c>
      <c r="D47" s="116">
        <v>0</v>
      </c>
      <c r="E47" s="117" t="s">
        <v>72</v>
      </c>
      <c r="F47" s="265"/>
      <c r="G47" s="266"/>
    </row>
    <row r="48" spans="1:7" ht="13.5">
      <c r="A48" s="272"/>
      <c r="B48" s="251"/>
      <c r="C48" s="255" t="s">
        <v>42</v>
      </c>
      <c r="D48" s="108" t="s">
        <v>114</v>
      </c>
      <c r="E48" s="110"/>
      <c r="F48" s="118"/>
      <c r="G48" s="46"/>
    </row>
    <row r="49" spans="1:7" ht="13.5">
      <c r="A49" s="272"/>
      <c r="B49" s="251"/>
      <c r="C49" s="257"/>
      <c r="D49" s="119">
        <f>D45+D47</f>
        <v>0</v>
      </c>
      <c r="E49" s="113" t="s">
        <v>72</v>
      </c>
      <c r="F49" s="120"/>
      <c r="G49" s="47"/>
    </row>
    <row r="50" spans="1:7" ht="13.5">
      <c r="A50" s="272"/>
      <c r="B50" s="251" t="s">
        <v>115</v>
      </c>
      <c r="C50" s="269" t="s">
        <v>116</v>
      </c>
      <c r="D50" s="275"/>
      <c r="E50" s="275"/>
      <c r="F50" s="273"/>
      <c r="G50" s="274"/>
    </row>
    <row r="51" spans="1:7" ht="13.5" customHeight="1">
      <c r="A51" s="272"/>
      <c r="B51" s="251"/>
      <c r="C51" s="260" t="s">
        <v>38</v>
      </c>
      <c r="D51" s="108" t="s">
        <v>117</v>
      </c>
      <c r="E51" s="109"/>
      <c r="F51" s="263" t="s">
        <v>98</v>
      </c>
      <c r="G51" s="264"/>
    </row>
    <row r="52" spans="1:7" ht="13.5">
      <c r="A52" s="272"/>
      <c r="B52" s="251"/>
      <c r="C52" s="261"/>
      <c r="D52" s="111"/>
      <c r="E52" s="113" t="s">
        <v>72</v>
      </c>
      <c r="F52" s="265"/>
      <c r="G52" s="266"/>
    </row>
    <row r="53" spans="1:7" ht="13.5">
      <c r="A53" s="272"/>
      <c r="B53" s="251"/>
      <c r="C53" s="114" t="s">
        <v>99</v>
      </c>
      <c r="D53" s="108"/>
      <c r="E53" s="110"/>
      <c r="F53" s="263" t="s">
        <v>102</v>
      </c>
      <c r="G53" s="264"/>
    </row>
    <row r="54" spans="1:7" ht="13.5">
      <c r="A54" s="272"/>
      <c r="B54" s="251"/>
      <c r="C54" s="115" t="s">
        <v>100</v>
      </c>
      <c r="D54" s="116"/>
      <c r="E54" s="117" t="s">
        <v>72</v>
      </c>
      <c r="F54" s="265"/>
      <c r="G54" s="266"/>
    </row>
    <row r="55" spans="1:7" ht="13.5">
      <c r="A55" s="272"/>
      <c r="B55" s="251"/>
      <c r="C55" s="255" t="s">
        <v>42</v>
      </c>
      <c r="D55" s="108" t="s">
        <v>118</v>
      </c>
      <c r="E55" s="110"/>
      <c r="F55" s="118"/>
      <c r="G55" s="46"/>
    </row>
    <row r="56" spans="1:7" ht="13.5">
      <c r="A56" s="272"/>
      <c r="B56" s="259"/>
      <c r="C56" s="257"/>
      <c r="D56" s="119">
        <f>D52+D54</f>
        <v>0</v>
      </c>
      <c r="E56" s="113" t="s">
        <v>72</v>
      </c>
      <c r="F56" s="120"/>
      <c r="G56" s="47"/>
    </row>
    <row r="57" spans="1:7" ht="24">
      <c r="A57" s="272"/>
      <c r="B57" s="255" t="s">
        <v>119</v>
      </c>
      <c r="C57" s="256"/>
      <c r="D57" s="108" t="s">
        <v>120</v>
      </c>
      <c r="E57" s="110"/>
      <c r="F57" s="118"/>
      <c r="G57" s="46"/>
    </row>
    <row r="58" spans="1:7" ht="13.5">
      <c r="A58" s="250"/>
      <c r="B58" s="257"/>
      <c r="C58" s="258"/>
      <c r="D58" s="119">
        <f>D29+D35+D42+D49+D56</f>
        <v>0</v>
      </c>
      <c r="E58" s="113" t="s">
        <v>72</v>
      </c>
      <c r="F58" s="120"/>
      <c r="G58" s="47"/>
    </row>
  </sheetData>
  <sheetProtection/>
  <mergeCells count="49">
    <mergeCell ref="B57:C58"/>
    <mergeCell ref="B50:B56"/>
    <mergeCell ref="C50:G50"/>
    <mergeCell ref="C51:C52"/>
    <mergeCell ref="F51:G52"/>
    <mergeCell ref="F53:G54"/>
    <mergeCell ref="C55:C56"/>
    <mergeCell ref="B43:B49"/>
    <mergeCell ref="C43:G43"/>
    <mergeCell ref="C44:C45"/>
    <mergeCell ref="F44:G45"/>
    <mergeCell ref="F46:G47"/>
    <mergeCell ref="C48:C49"/>
    <mergeCell ref="F30:G31"/>
    <mergeCell ref="F32:G33"/>
    <mergeCell ref="C34:C35"/>
    <mergeCell ref="B36:B42"/>
    <mergeCell ref="C36:G36"/>
    <mergeCell ref="C37:C38"/>
    <mergeCell ref="F37:G38"/>
    <mergeCell ref="F39:G40"/>
    <mergeCell ref="C41:C42"/>
    <mergeCell ref="C20:C21"/>
    <mergeCell ref="B22:C22"/>
    <mergeCell ref="A24:A58"/>
    <mergeCell ref="B24:B29"/>
    <mergeCell ref="C24:C25"/>
    <mergeCell ref="F24:G25"/>
    <mergeCell ref="F26:G27"/>
    <mergeCell ref="C28:C29"/>
    <mergeCell ref="B30:B35"/>
    <mergeCell ref="C30:C31"/>
    <mergeCell ref="G9:G12"/>
    <mergeCell ref="C10:C11"/>
    <mergeCell ref="C12:C13"/>
    <mergeCell ref="C14:C15"/>
    <mergeCell ref="G15:G18"/>
    <mergeCell ref="C16:C17"/>
    <mergeCell ref="C18:C19"/>
    <mergeCell ref="A1:G1"/>
    <mergeCell ref="A2:A22"/>
    <mergeCell ref="B2:B7"/>
    <mergeCell ref="C2:C3"/>
    <mergeCell ref="E2:E7"/>
    <mergeCell ref="C4:C5"/>
    <mergeCell ref="C6:C7"/>
    <mergeCell ref="G6:G8"/>
    <mergeCell ref="B8:B21"/>
    <mergeCell ref="C8:C9"/>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30"/>
  <sheetViews>
    <sheetView zoomScalePageLayoutView="0" workbookViewId="0" topLeftCell="A1">
      <selection activeCell="G1" sqref="G1"/>
    </sheetView>
  </sheetViews>
  <sheetFormatPr defaultColWidth="9.00390625" defaultRowHeight="13.5"/>
  <cols>
    <col min="1" max="1" width="3.625" style="12" customWidth="1"/>
    <col min="2" max="2" width="3.875" style="12" customWidth="1"/>
    <col min="3" max="3" width="20.625" style="12" customWidth="1"/>
    <col min="4" max="4" width="11.25390625" style="12" customWidth="1"/>
    <col min="5" max="5" width="12.375" style="12" customWidth="1"/>
    <col min="6" max="6" width="16.375" style="12" customWidth="1"/>
    <col min="7" max="7" width="24.25390625" style="12" customWidth="1"/>
    <col min="8" max="16384" width="9.00390625" style="12" customWidth="1"/>
  </cols>
  <sheetData>
    <row r="1" spans="1:6" ht="13.5">
      <c r="A1" s="205" t="s">
        <v>262</v>
      </c>
      <c r="B1" s="206"/>
      <c r="C1" s="206"/>
      <c r="D1" s="206"/>
      <c r="E1" s="206"/>
      <c r="F1" s="207"/>
    </row>
    <row r="2" spans="1:6" ht="13.5" customHeight="1">
      <c r="A2" s="210" t="s">
        <v>18</v>
      </c>
      <c r="B2" s="276" t="s">
        <v>19</v>
      </c>
      <c r="C2" s="194" t="s">
        <v>129</v>
      </c>
      <c r="D2" s="194"/>
      <c r="E2" s="277"/>
      <c r="F2" s="18"/>
    </row>
    <row r="3" spans="1:6" ht="13.5">
      <c r="A3" s="210"/>
      <c r="B3" s="276"/>
      <c r="C3" s="194"/>
      <c r="D3" s="194"/>
      <c r="E3" s="277"/>
      <c r="F3" s="19" t="s">
        <v>18</v>
      </c>
    </row>
    <row r="4" spans="1:6" ht="40.5">
      <c r="A4" s="210"/>
      <c r="B4" s="276"/>
      <c r="C4" s="10" t="s">
        <v>85</v>
      </c>
      <c r="D4" s="10"/>
      <c r="E4" s="277"/>
      <c r="F4" s="19"/>
    </row>
    <row r="5" spans="1:6" ht="27">
      <c r="A5" s="210"/>
      <c r="B5" s="276"/>
      <c r="C5" s="10" t="s">
        <v>86</v>
      </c>
      <c r="D5" s="10"/>
      <c r="E5" s="277"/>
      <c r="F5" s="19"/>
    </row>
    <row r="6" spans="1:6" ht="13.5" customHeight="1">
      <c r="A6" s="210"/>
      <c r="B6" s="210" t="s">
        <v>24</v>
      </c>
      <c r="C6" s="194" t="s">
        <v>25</v>
      </c>
      <c r="D6" s="16" t="s">
        <v>45</v>
      </c>
      <c r="E6" s="16" t="s">
        <v>237</v>
      </c>
      <c r="F6" s="19" t="s">
        <v>46</v>
      </c>
    </row>
    <row r="7" spans="1:6" ht="13.5">
      <c r="A7" s="210"/>
      <c r="B7" s="210"/>
      <c r="C7" s="194"/>
      <c r="D7" s="30">
        <f>'患者数入力'!C7</f>
        <v>0</v>
      </c>
      <c r="E7" s="30">
        <f>ROUNDUP(D7/4,0)</f>
        <v>0</v>
      </c>
      <c r="F7" s="19" t="s">
        <v>130</v>
      </c>
    </row>
    <row r="8" spans="1:6" ht="13.5">
      <c r="A8" s="210"/>
      <c r="B8" s="210"/>
      <c r="C8" s="226" t="s">
        <v>27</v>
      </c>
      <c r="D8" s="194"/>
      <c r="E8" s="278"/>
      <c r="F8" s="51">
        <f>E7</f>
        <v>0</v>
      </c>
    </row>
    <row r="9" spans="1:6" ht="13.5">
      <c r="A9" s="210"/>
      <c r="B9" s="210"/>
      <c r="C9" s="227"/>
      <c r="D9" s="194"/>
      <c r="E9" s="278"/>
      <c r="F9" s="22" t="s">
        <v>34</v>
      </c>
    </row>
    <row r="10" spans="1:6" ht="13.5">
      <c r="A10" s="210"/>
      <c r="B10" s="210"/>
      <c r="C10" s="194" t="s">
        <v>26</v>
      </c>
      <c r="D10" s="194"/>
      <c r="E10" s="278"/>
      <c r="F10" s="19"/>
    </row>
    <row r="11" spans="1:6" ht="13.5">
      <c r="A11" s="210"/>
      <c r="B11" s="210"/>
      <c r="C11" s="194"/>
      <c r="D11" s="194"/>
      <c r="E11" s="278"/>
      <c r="F11" s="19"/>
    </row>
    <row r="12" spans="1:6" ht="13.5">
      <c r="A12" s="210"/>
      <c r="B12" s="210"/>
      <c r="C12" s="194" t="s">
        <v>28</v>
      </c>
      <c r="D12" s="194"/>
      <c r="E12" s="278"/>
      <c r="F12" s="19"/>
    </row>
    <row r="13" spans="1:6" ht="13.5">
      <c r="A13" s="210"/>
      <c r="B13" s="210"/>
      <c r="C13" s="194"/>
      <c r="D13" s="194"/>
      <c r="E13" s="278"/>
      <c r="F13" s="20"/>
    </row>
    <row r="14" spans="1:6" ht="13.5">
      <c r="A14" s="210"/>
      <c r="B14" s="210"/>
      <c r="C14" s="194" t="s">
        <v>29</v>
      </c>
      <c r="D14" s="194"/>
      <c r="E14" s="278"/>
      <c r="F14" s="20"/>
    </row>
    <row r="15" spans="1:6" ht="13.5">
      <c r="A15" s="210"/>
      <c r="B15" s="210"/>
      <c r="C15" s="194"/>
      <c r="D15" s="194"/>
      <c r="E15" s="278"/>
      <c r="F15" s="20"/>
    </row>
    <row r="16" spans="1:6" ht="13.5">
      <c r="A16" s="210"/>
      <c r="B16" s="210"/>
      <c r="C16" s="194" t="s">
        <v>30</v>
      </c>
      <c r="D16" s="194"/>
      <c r="E16" s="278"/>
      <c r="F16" s="20"/>
    </row>
    <row r="17" spans="1:6" ht="13.5">
      <c r="A17" s="210"/>
      <c r="B17" s="210"/>
      <c r="C17" s="194"/>
      <c r="D17" s="194"/>
      <c r="E17" s="278"/>
      <c r="F17" s="20"/>
    </row>
    <row r="18" spans="1:6" ht="13.5">
      <c r="A18" s="210"/>
      <c r="B18" s="210"/>
      <c r="C18" s="194" t="s">
        <v>92</v>
      </c>
      <c r="D18" s="194"/>
      <c r="E18" s="278"/>
      <c r="F18" s="20"/>
    </row>
    <row r="19" spans="1:6" ht="13.5">
      <c r="A19" s="210"/>
      <c r="B19" s="210"/>
      <c r="C19" s="194"/>
      <c r="D19" s="194"/>
      <c r="E19" s="278"/>
      <c r="F19" s="20"/>
    </row>
    <row r="20" spans="1:6" ht="40.5">
      <c r="A20" s="210"/>
      <c r="B20" s="194" t="s">
        <v>31</v>
      </c>
      <c r="C20" s="194"/>
      <c r="D20" s="10" t="s">
        <v>69</v>
      </c>
      <c r="E20" s="10" t="s">
        <v>126</v>
      </c>
      <c r="F20" s="28"/>
    </row>
    <row r="21" spans="1:6" ht="13.5">
      <c r="A21" s="13"/>
      <c r="B21" s="13"/>
      <c r="C21" s="13"/>
      <c r="D21" s="13"/>
      <c r="E21" s="13"/>
      <c r="F21" s="13"/>
    </row>
    <row r="22" spans="1:6" ht="13.5" customHeight="1">
      <c r="A22" s="210" t="s">
        <v>124</v>
      </c>
      <c r="B22" s="231" t="s">
        <v>38</v>
      </c>
      <c r="C22" s="231"/>
      <c r="D22" s="18" t="s">
        <v>47</v>
      </c>
      <c r="E22" s="195" t="s">
        <v>98</v>
      </c>
      <c r="F22" s="196"/>
    </row>
    <row r="23" spans="1:6" ht="13.5" customHeight="1">
      <c r="A23" s="210"/>
      <c r="B23" s="231"/>
      <c r="C23" s="231"/>
      <c r="D23" s="52"/>
      <c r="E23" s="282"/>
      <c r="F23" s="283"/>
    </row>
    <row r="24" spans="1:6" ht="13.5">
      <c r="A24" s="210"/>
      <c r="B24" s="231"/>
      <c r="C24" s="231"/>
      <c r="D24" s="53" t="s">
        <v>72</v>
      </c>
      <c r="E24" s="284"/>
      <c r="F24" s="285"/>
    </row>
    <row r="25" spans="1:6" ht="13.5">
      <c r="A25" s="210"/>
      <c r="B25" s="231" t="s">
        <v>127</v>
      </c>
      <c r="C25" s="231"/>
      <c r="D25" s="18" t="s">
        <v>48</v>
      </c>
      <c r="E25" s="195" t="s">
        <v>102</v>
      </c>
      <c r="F25" s="196"/>
    </row>
    <row r="26" spans="1:6" ht="13.5">
      <c r="A26" s="210"/>
      <c r="B26" s="231"/>
      <c r="C26" s="231"/>
      <c r="D26" s="52"/>
      <c r="E26" s="282"/>
      <c r="F26" s="283"/>
    </row>
    <row r="27" spans="1:6" ht="13.5">
      <c r="A27" s="210"/>
      <c r="B27" s="231"/>
      <c r="C27" s="231"/>
      <c r="D27" s="53" t="s">
        <v>72</v>
      </c>
      <c r="E27" s="284"/>
      <c r="F27" s="285"/>
    </row>
    <row r="28" spans="1:6" ht="13.5">
      <c r="A28" s="210"/>
      <c r="B28" s="231" t="s">
        <v>42</v>
      </c>
      <c r="C28" s="231"/>
      <c r="D28" s="18" t="s">
        <v>128</v>
      </c>
      <c r="E28" s="279"/>
      <c r="F28" s="56"/>
    </row>
    <row r="29" spans="1:6" ht="13.5">
      <c r="A29" s="210"/>
      <c r="B29" s="231"/>
      <c r="C29" s="231"/>
      <c r="D29" s="51">
        <f>D23+D26</f>
        <v>0</v>
      </c>
      <c r="E29" s="280"/>
      <c r="F29" s="57"/>
    </row>
    <row r="30" spans="1:6" ht="13.5">
      <c r="A30" s="210"/>
      <c r="B30" s="231"/>
      <c r="C30" s="231"/>
      <c r="D30" s="53" t="s">
        <v>72</v>
      </c>
      <c r="E30" s="281"/>
      <c r="F30" s="58"/>
    </row>
  </sheetData>
  <sheetProtection/>
  <mergeCells count="29">
    <mergeCell ref="A22:A30"/>
    <mergeCell ref="E28:E30"/>
    <mergeCell ref="B28:C30"/>
    <mergeCell ref="B22:C24"/>
    <mergeCell ref="B25:C27"/>
    <mergeCell ref="E22:F24"/>
    <mergeCell ref="E25:F27"/>
    <mergeCell ref="A2:A20"/>
    <mergeCell ref="B6:B19"/>
    <mergeCell ref="C8:C9"/>
    <mergeCell ref="C6:C7"/>
    <mergeCell ref="C16:C17"/>
    <mergeCell ref="C18:C19"/>
    <mergeCell ref="D12:D13"/>
    <mergeCell ref="C14:C15"/>
    <mergeCell ref="D14:D15"/>
    <mergeCell ref="D16:D17"/>
    <mergeCell ref="D18:D19"/>
    <mergeCell ref="B20:C20"/>
    <mergeCell ref="A1:F1"/>
    <mergeCell ref="B2:B5"/>
    <mergeCell ref="C2:C3"/>
    <mergeCell ref="D2:D3"/>
    <mergeCell ref="E2:E5"/>
    <mergeCell ref="D8:D9"/>
    <mergeCell ref="E8:E19"/>
    <mergeCell ref="C10:C11"/>
    <mergeCell ref="D10:D11"/>
    <mergeCell ref="C12:C13"/>
  </mergeCells>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30"/>
  <sheetViews>
    <sheetView zoomScalePageLayoutView="0" workbookViewId="0" topLeftCell="A1">
      <selection activeCell="F7" sqref="F7"/>
    </sheetView>
  </sheetViews>
  <sheetFormatPr defaultColWidth="9.00390625" defaultRowHeight="13.5"/>
  <cols>
    <col min="1" max="1" width="3.625" style="12" customWidth="1"/>
    <col min="2" max="2" width="3.875" style="12" customWidth="1"/>
    <col min="3" max="3" width="20.625" style="12" customWidth="1"/>
    <col min="4" max="4" width="11.25390625" style="12" customWidth="1"/>
    <col min="5" max="5" width="12.375" style="12" customWidth="1"/>
    <col min="6" max="6" width="16.375" style="12" customWidth="1"/>
    <col min="7" max="7" width="24.25390625" style="12" customWidth="1"/>
    <col min="8" max="16384" width="9.00390625" style="12" customWidth="1"/>
  </cols>
  <sheetData>
    <row r="1" spans="1:6" ht="13.5">
      <c r="A1" s="205" t="s">
        <v>267</v>
      </c>
      <c r="B1" s="206"/>
      <c r="C1" s="206"/>
      <c r="D1" s="206"/>
      <c r="E1" s="206"/>
      <c r="F1" s="207"/>
    </row>
    <row r="2" spans="1:6" ht="13.5" customHeight="1">
      <c r="A2" s="210" t="s">
        <v>18</v>
      </c>
      <c r="B2" s="276" t="s">
        <v>19</v>
      </c>
      <c r="C2" s="194" t="s">
        <v>129</v>
      </c>
      <c r="D2" s="194"/>
      <c r="E2" s="277"/>
      <c r="F2" s="18"/>
    </row>
    <row r="3" spans="1:6" ht="13.5">
      <c r="A3" s="210"/>
      <c r="B3" s="276"/>
      <c r="C3" s="194"/>
      <c r="D3" s="194"/>
      <c r="E3" s="277"/>
      <c r="F3" s="19" t="s">
        <v>18</v>
      </c>
    </row>
    <row r="4" spans="1:6" ht="40.5">
      <c r="A4" s="210"/>
      <c r="B4" s="276"/>
      <c r="C4" s="10" t="s">
        <v>85</v>
      </c>
      <c r="D4" s="10"/>
      <c r="E4" s="277"/>
      <c r="F4" s="19"/>
    </row>
    <row r="5" spans="1:6" ht="27">
      <c r="A5" s="210"/>
      <c r="B5" s="276"/>
      <c r="C5" s="10" t="s">
        <v>86</v>
      </c>
      <c r="D5" s="10"/>
      <c r="E5" s="277"/>
      <c r="F5" s="19"/>
    </row>
    <row r="6" spans="1:6" ht="13.5" customHeight="1">
      <c r="A6" s="210"/>
      <c r="B6" s="210" t="s">
        <v>24</v>
      </c>
      <c r="C6" s="194" t="s">
        <v>25</v>
      </c>
      <c r="D6" s="16" t="s">
        <v>45</v>
      </c>
      <c r="E6" s="16" t="s">
        <v>268</v>
      </c>
      <c r="F6" s="19" t="s">
        <v>46</v>
      </c>
    </row>
    <row r="7" spans="1:6" ht="13.5">
      <c r="A7" s="210"/>
      <c r="B7" s="210"/>
      <c r="C7" s="194"/>
      <c r="D7" s="30">
        <f>'患者数入力'!C7</f>
        <v>0</v>
      </c>
      <c r="E7" s="30">
        <f>ROUNDUP(D7/6,0)</f>
        <v>0</v>
      </c>
      <c r="F7" s="19" t="s">
        <v>74</v>
      </c>
    </row>
    <row r="8" spans="1:6" ht="13.5">
      <c r="A8" s="210"/>
      <c r="B8" s="210"/>
      <c r="C8" s="226" t="s">
        <v>27</v>
      </c>
      <c r="D8" s="194"/>
      <c r="E8" s="278"/>
      <c r="F8" s="51">
        <f>E7</f>
        <v>0</v>
      </c>
    </row>
    <row r="9" spans="1:6" ht="13.5">
      <c r="A9" s="210"/>
      <c r="B9" s="210"/>
      <c r="C9" s="227"/>
      <c r="D9" s="194"/>
      <c r="E9" s="278"/>
      <c r="F9" s="22" t="s">
        <v>34</v>
      </c>
    </row>
    <row r="10" spans="1:6" ht="13.5">
      <c r="A10" s="210"/>
      <c r="B10" s="210"/>
      <c r="C10" s="194" t="s">
        <v>26</v>
      </c>
      <c r="D10" s="194"/>
      <c r="E10" s="278"/>
      <c r="F10" s="19"/>
    </row>
    <row r="11" spans="1:6" ht="13.5">
      <c r="A11" s="210"/>
      <c r="B11" s="210"/>
      <c r="C11" s="194"/>
      <c r="D11" s="194"/>
      <c r="E11" s="278"/>
      <c r="F11" s="19"/>
    </row>
    <row r="12" spans="1:6" ht="13.5">
      <c r="A12" s="210"/>
      <c r="B12" s="210"/>
      <c r="C12" s="194" t="s">
        <v>28</v>
      </c>
      <c r="D12" s="194"/>
      <c r="E12" s="278"/>
      <c r="F12" s="19"/>
    </row>
    <row r="13" spans="1:6" ht="13.5">
      <c r="A13" s="210"/>
      <c r="B13" s="210"/>
      <c r="C13" s="194"/>
      <c r="D13" s="194"/>
      <c r="E13" s="278"/>
      <c r="F13" s="20"/>
    </row>
    <row r="14" spans="1:6" ht="13.5">
      <c r="A14" s="210"/>
      <c r="B14" s="210"/>
      <c r="C14" s="194" t="s">
        <v>29</v>
      </c>
      <c r="D14" s="194"/>
      <c r="E14" s="278"/>
      <c r="F14" s="20"/>
    </row>
    <row r="15" spans="1:6" ht="13.5">
      <c r="A15" s="210"/>
      <c r="B15" s="210"/>
      <c r="C15" s="194"/>
      <c r="D15" s="194"/>
      <c r="E15" s="278"/>
      <c r="F15" s="20"/>
    </row>
    <row r="16" spans="1:6" ht="13.5">
      <c r="A16" s="210"/>
      <c r="B16" s="210"/>
      <c r="C16" s="194" t="s">
        <v>30</v>
      </c>
      <c r="D16" s="194"/>
      <c r="E16" s="278"/>
      <c r="F16" s="20"/>
    </row>
    <row r="17" spans="1:6" ht="13.5">
      <c r="A17" s="210"/>
      <c r="B17" s="210"/>
      <c r="C17" s="194"/>
      <c r="D17" s="194"/>
      <c r="E17" s="278"/>
      <c r="F17" s="20"/>
    </row>
    <row r="18" spans="1:6" ht="13.5">
      <c r="A18" s="210"/>
      <c r="B18" s="210"/>
      <c r="C18" s="194" t="s">
        <v>92</v>
      </c>
      <c r="D18" s="194"/>
      <c r="E18" s="278"/>
      <c r="F18" s="20"/>
    </row>
    <row r="19" spans="1:6" ht="13.5">
      <c r="A19" s="210"/>
      <c r="B19" s="210"/>
      <c r="C19" s="194"/>
      <c r="D19" s="194"/>
      <c r="E19" s="278"/>
      <c r="F19" s="20"/>
    </row>
    <row r="20" spans="1:6" ht="40.5">
      <c r="A20" s="210"/>
      <c r="B20" s="194" t="s">
        <v>31</v>
      </c>
      <c r="C20" s="194"/>
      <c r="D20" s="10" t="s">
        <v>69</v>
      </c>
      <c r="E20" s="10" t="s">
        <v>126</v>
      </c>
      <c r="F20" s="28"/>
    </row>
    <row r="21" spans="1:6" ht="13.5">
      <c r="A21" s="13"/>
      <c r="B21" s="13"/>
      <c r="C21" s="13"/>
      <c r="D21" s="13"/>
      <c r="E21" s="13"/>
      <c r="F21" s="13"/>
    </row>
    <row r="22" spans="1:6" ht="13.5" customHeight="1">
      <c r="A22" s="210" t="s">
        <v>124</v>
      </c>
      <c r="B22" s="231" t="s">
        <v>38</v>
      </c>
      <c r="C22" s="231"/>
      <c r="D22" s="18" t="s">
        <v>47</v>
      </c>
      <c r="E22" s="195" t="s">
        <v>98</v>
      </c>
      <c r="F22" s="196"/>
    </row>
    <row r="23" spans="1:6" ht="13.5" customHeight="1">
      <c r="A23" s="210"/>
      <c r="B23" s="231"/>
      <c r="C23" s="231"/>
      <c r="D23" s="52"/>
      <c r="E23" s="282"/>
      <c r="F23" s="283"/>
    </row>
    <row r="24" spans="1:6" ht="13.5">
      <c r="A24" s="210"/>
      <c r="B24" s="231"/>
      <c r="C24" s="231"/>
      <c r="D24" s="53" t="s">
        <v>72</v>
      </c>
      <c r="E24" s="284"/>
      <c r="F24" s="285"/>
    </row>
    <row r="25" spans="1:6" ht="13.5">
      <c r="A25" s="210"/>
      <c r="B25" s="231" t="s">
        <v>127</v>
      </c>
      <c r="C25" s="231"/>
      <c r="D25" s="18" t="s">
        <v>48</v>
      </c>
      <c r="E25" s="195" t="s">
        <v>102</v>
      </c>
      <c r="F25" s="196"/>
    </row>
    <row r="26" spans="1:6" ht="13.5">
      <c r="A26" s="210"/>
      <c r="B26" s="231"/>
      <c r="C26" s="231"/>
      <c r="D26" s="52"/>
      <c r="E26" s="282"/>
      <c r="F26" s="283"/>
    </row>
    <row r="27" spans="1:6" ht="13.5">
      <c r="A27" s="210"/>
      <c r="B27" s="231"/>
      <c r="C27" s="231"/>
      <c r="D27" s="53" t="s">
        <v>72</v>
      </c>
      <c r="E27" s="284"/>
      <c r="F27" s="285"/>
    </row>
    <row r="28" spans="1:6" ht="13.5">
      <c r="A28" s="210"/>
      <c r="B28" s="231" t="s">
        <v>42</v>
      </c>
      <c r="C28" s="231"/>
      <c r="D28" s="18" t="s">
        <v>128</v>
      </c>
      <c r="E28" s="279"/>
      <c r="F28" s="56"/>
    </row>
    <row r="29" spans="1:6" ht="13.5">
      <c r="A29" s="210"/>
      <c r="B29" s="231"/>
      <c r="C29" s="231"/>
      <c r="D29" s="51">
        <f>D23+D26</f>
        <v>0</v>
      </c>
      <c r="E29" s="280"/>
      <c r="F29" s="57"/>
    </row>
    <row r="30" spans="1:6" ht="13.5">
      <c r="A30" s="210"/>
      <c r="B30" s="231"/>
      <c r="C30" s="231"/>
      <c r="D30" s="53" t="s">
        <v>72</v>
      </c>
      <c r="E30" s="281"/>
      <c r="F30" s="58"/>
    </row>
  </sheetData>
  <sheetProtection/>
  <mergeCells count="29">
    <mergeCell ref="E8:E19"/>
    <mergeCell ref="B20:C20"/>
    <mergeCell ref="A22:A30"/>
    <mergeCell ref="B22:C24"/>
    <mergeCell ref="E22:F24"/>
    <mergeCell ref="B25:C27"/>
    <mergeCell ref="E25:F27"/>
    <mergeCell ref="B28:C30"/>
    <mergeCell ref="E28:E30"/>
    <mergeCell ref="A1:F1"/>
    <mergeCell ref="A2:A20"/>
    <mergeCell ref="B2:B5"/>
    <mergeCell ref="C2:C3"/>
    <mergeCell ref="D2:D3"/>
    <mergeCell ref="E2:E5"/>
    <mergeCell ref="B6:B19"/>
    <mergeCell ref="C10:C11"/>
    <mergeCell ref="D10:D11"/>
    <mergeCell ref="C12:C13"/>
    <mergeCell ref="C6:C7"/>
    <mergeCell ref="C8:C9"/>
    <mergeCell ref="D8:D9"/>
    <mergeCell ref="C16:C17"/>
    <mergeCell ref="D16:D17"/>
    <mergeCell ref="C18:C19"/>
    <mergeCell ref="D12:D13"/>
    <mergeCell ref="C14:C15"/>
    <mergeCell ref="D14:D15"/>
    <mergeCell ref="D18:D19"/>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21"/>
  <sheetViews>
    <sheetView zoomScalePageLayoutView="0" workbookViewId="0" topLeftCell="A1">
      <selection activeCell="F1" sqref="F1"/>
    </sheetView>
  </sheetViews>
  <sheetFormatPr defaultColWidth="9.00390625" defaultRowHeight="13.5"/>
  <cols>
    <col min="1" max="2" width="3.75390625" style="0" customWidth="1"/>
    <col min="3" max="3" width="14.125" style="0" bestFit="1" customWidth="1"/>
    <col min="5" max="5" width="38.625" style="0" customWidth="1"/>
  </cols>
  <sheetData>
    <row r="1" spans="1:5" ht="13.5">
      <c r="A1" s="231" t="s">
        <v>263</v>
      </c>
      <c r="B1" s="231"/>
      <c r="C1" s="231"/>
      <c r="D1" s="231"/>
      <c r="E1" s="231"/>
    </row>
    <row r="2" spans="1:5" ht="37.5">
      <c r="A2" s="59" t="s">
        <v>18</v>
      </c>
      <c r="B2" s="235" t="s">
        <v>131</v>
      </c>
      <c r="C2" s="235"/>
      <c r="D2" s="235"/>
      <c r="E2" s="235"/>
    </row>
    <row r="4" spans="1:5" ht="13.5">
      <c r="A4" s="251" t="s">
        <v>124</v>
      </c>
      <c r="B4" s="251" t="s">
        <v>132</v>
      </c>
      <c r="C4" s="286" t="s">
        <v>38</v>
      </c>
      <c r="D4" s="1" t="s">
        <v>133</v>
      </c>
      <c r="E4" s="287" t="s">
        <v>39</v>
      </c>
    </row>
    <row r="5" spans="1:5" ht="13.5">
      <c r="A5" s="251"/>
      <c r="B5" s="251"/>
      <c r="C5" s="286"/>
      <c r="D5" s="50"/>
      <c r="E5" s="287"/>
    </row>
    <row r="6" spans="1:5" ht="13.5">
      <c r="A6" s="251"/>
      <c r="B6" s="251"/>
      <c r="C6" s="289"/>
      <c r="D6" s="44" t="s">
        <v>72</v>
      </c>
      <c r="E6" s="287"/>
    </row>
    <row r="7" spans="1:5" ht="13.5">
      <c r="A7" s="251"/>
      <c r="B7" s="288"/>
      <c r="C7" s="45" t="s">
        <v>99</v>
      </c>
      <c r="D7" s="1" t="s">
        <v>135</v>
      </c>
      <c r="E7" s="287" t="s">
        <v>136</v>
      </c>
    </row>
    <row r="8" spans="1:5" ht="13.5">
      <c r="A8" s="251"/>
      <c r="B8" s="288"/>
      <c r="C8" s="48"/>
      <c r="D8" s="50"/>
      <c r="E8" s="287"/>
    </row>
    <row r="9" spans="1:5" ht="13.5">
      <c r="A9" s="251"/>
      <c r="B9" s="288"/>
      <c r="C9" s="43" t="s">
        <v>134</v>
      </c>
      <c r="D9" s="44" t="s">
        <v>72</v>
      </c>
      <c r="E9" s="287"/>
    </row>
    <row r="10" spans="1:5" ht="13.5">
      <c r="A10" s="251"/>
      <c r="B10" s="251"/>
      <c r="C10" s="144" t="s">
        <v>42</v>
      </c>
      <c r="D10" s="1" t="s">
        <v>137</v>
      </c>
      <c r="E10" s="287"/>
    </row>
    <row r="11" spans="1:5" ht="13.5">
      <c r="A11" s="251"/>
      <c r="B11" s="251"/>
      <c r="C11" s="286"/>
      <c r="D11" s="49">
        <f>D5+D8</f>
        <v>0</v>
      </c>
      <c r="E11" s="287"/>
    </row>
    <row r="12" spans="1:5" ht="13.5">
      <c r="A12" s="251"/>
      <c r="B12" s="251"/>
      <c r="C12" s="286"/>
      <c r="D12" s="44" t="s">
        <v>72</v>
      </c>
      <c r="E12" s="287"/>
    </row>
    <row r="13" spans="1:5" ht="13.5">
      <c r="A13" s="251"/>
      <c r="B13" s="251" t="s">
        <v>138</v>
      </c>
      <c r="C13" s="286" t="s">
        <v>38</v>
      </c>
      <c r="D13" s="1" t="s">
        <v>139</v>
      </c>
      <c r="E13" s="287" t="s">
        <v>39</v>
      </c>
    </row>
    <row r="14" spans="1:5" ht="13.5">
      <c r="A14" s="251"/>
      <c r="B14" s="251"/>
      <c r="C14" s="286"/>
      <c r="D14" s="50"/>
      <c r="E14" s="287"/>
    </row>
    <row r="15" spans="1:5" ht="13.5">
      <c r="A15" s="251"/>
      <c r="B15" s="251"/>
      <c r="C15" s="289"/>
      <c r="D15" s="44" t="s">
        <v>72</v>
      </c>
      <c r="E15" s="287"/>
    </row>
    <row r="16" spans="1:5" ht="13.5">
      <c r="A16" s="251"/>
      <c r="B16" s="288"/>
      <c r="C16" s="45" t="s">
        <v>99</v>
      </c>
      <c r="D16" s="1" t="s">
        <v>140</v>
      </c>
      <c r="E16" s="287" t="s">
        <v>136</v>
      </c>
    </row>
    <row r="17" spans="1:5" ht="13.5">
      <c r="A17" s="251"/>
      <c r="B17" s="288"/>
      <c r="C17" s="48"/>
      <c r="D17" s="50"/>
      <c r="E17" s="287"/>
    </row>
    <row r="18" spans="1:5" ht="13.5">
      <c r="A18" s="251"/>
      <c r="B18" s="288"/>
      <c r="C18" s="43" t="s">
        <v>134</v>
      </c>
      <c r="D18" s="44" t="s">
        <v>72</v>
      </c>
      <c r="E18" s="287"/>
    </row>
    <row r="19" spans="1:5" ht="13.5">
      <c r="A19" s="251"/>
      <c r="B19" s="251"/>
      <c r="C19" s="144" t="s">
        <v>42</v>
      </c>
      <c r="D19" s="1" t="s">
        <v>141</v>
      </c>
      <c r="E19" s="287"/>
    </row>
    <row r="20" spans="1:5" ht="13.5">
      <c r="A20" s="251"/>
      <c r="B20" s="251"/>
      <c r="C20" s="286"/>
      <c r="D20" s="49">
        <f>D14+D17</f>
        <v>0</v>
      </c>
      <c r="E20" s="287"/>
    </row>
    <row r="21" spans="1:5" ht="13.5">
      <c r="A21" s="251"/>
      <c r="B21" s="251"/>
      <c r="C21" s="286"/>
      <c r="D21" s="44" t="s">
        <v>72</v>
      </c>
      <c r="E21" s="287"/>
    </row>
  </sheetData>
  <sheetProtection/>
  <mergeCells count="15">
    <mergeCell ref="A1:E1"/>
    <mergeCell ref="B2:E2"/>
    <mergeCell ref="A4:A21"/>
    <mergeCell ref="E4:E6"/>
    <mergeCell ref="E7:E9"/>
    <mergeCell ref="C10:C12"/>
    <mergeCell ref="E10:E12"/>
    <mergeCell ref="B13:B21"/>
    <mergeCell ref="C13:C15"/>
    <mergeCell ref="E13:E15"/>
    <mergeCell ref="E16:E18"/>
    <mergeCell ref="C19:C21"/>
    <mergeCell ref="E19:E21"/>
    <mergeCell ref="B4:B12"/>
    <mergeCell ref="C4:C6"/>
  </mergeCells>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12"/>
  <sheetViews>
    <sheetView zoomScalePageLayoutView="0" workbookViewId="0" topLeftCell="A1">
      <selection activeCell="E1" sqref="E1"/>
    </sheetView>
  </sheetViews>
  <sheetFormatPr defaultColWidth="9.00390625" defaultRowHeight="13.5"/>
  <cols>
    <col min="1" max="1" width="3.75390625" style="0" customWidth="1"/>
    <col min="2" max="2" width="14.125" style="0" bestFit="1" customWidth="1"/>
    <col min="4" max="4" width="38.625" style="0" customWidth="1"/>
  </cols>
  <sheetData>
    <row r="1" spans="1:4" ht="13.5">
      <c r="A1" s="231" t="s">
        <v>264</v>
      </c>
      <c r="B1" s="231"/>
      <c r="C1" s="231"/>
      <c r="D1" s="231"/>
    </row>
    <row r="2" spans="1:4" ht="110.25" customHeight="1">
      <c r="A2" s="59" t="s">
        <v>18</v>
      </c>
      <c r="B2" s="290" t="s">
        <v>142</v>
      </c>
      <c r="C2" s="291"/>
      <c r="D2" s="292"/>
    </row>
    <row r="4" spans="1:4" ht="13.5">
      <c r="A4" s="251" t="s">
        <v>124</v>
      </c>
      <c r="B4" s="36" t="s">
        <v>38</v>
      </c>
      <c r="C4" s="1" t="s">
        <v>133</v>
      </c>
      <c r="D4" s="287" t="s">
        <v>39</v>
      </c>
    </row>
    <row r="5" spans="1:4" ht="13.5">
      <c r="A5" s="251"/>
      <c r="B5" s="37"/>
      <c r="C5" s="50"/>
      <c r="D5" s="287"/>
    </row>
    <row r="6" spans="1:4" ht="13.5">
      <c r="A6" s="251"/>
      <c r="B6" s="38"/>
      <c r="C6" s="44" t="s">
        <v>72</v>
      </c>
      <c r="D6" s="287"/>
    </row>
    <row r="7" spans="1:4" ht="13.5">
      <c r="A7" s="251"/>
      <c r="B7" s="45" t="s">
        <v>99</v>
      </c>
      <c r="C7" s="1" t="s">
        <v>135</v>
      </c>
      <c r="D7" s="287" t="s">
        <v>136</v>
      </c>
    </row>
    <row r="8" spans="1:4" ht="13.5">
      <c r="A8" s="251"/>
      <c r="B8" s="48"/>
      <c r="C8" s="50"/>
      <c r="D8" s="287"/>
    </row>
    <row r="9" spans="1:4" ht="13.5">
      <c r="A9" s="251"/>
      <c r="B9" s="43" t="s">
        <v>134</v>
      </c>
      <c r="C9" s="44" t="s">
        <v>72</v>
      </c>
      <c r="D9" s="287"/>
    </row>
    <row r="10" spans="1:4" ht="13.5">
      <c r="A10" s="251"/>
      <c r="B10" s="144" t="s">
        <v>42</v>
      </c>
      <c r="C10" s="1" t="s">
        <v>137</v>
      </c>
      <c r="D10" s="287"/>
    </row>
    <row r="11" spans="1:4" ht="13.5">
      <c r="A11" s="251"/>
      <c r="B11" s="286"/>
      <c r="C11" s="49">
        <f>C5+C8</f>
        <v>0</v>
      </c>
      <c r="D11" s="287"/>
    </row>
    <row r="12" spans="1:4" ht="13.5">
      <c r="A12" s="251"/>
      <c r="B12" s="286"/>
      <c r="C12" s="44" t="s">
        <v>72</v>
      </c>
      <c r="D12" s="287"/>
    </row>
  </sheetData>
  <sheetProtection/>
  <mergeCells count="7">
    <mergeCell ref="A1:D1"/>
    <mergeCell ref="B2:D2"/>
    <mergeCell ref="A4:A12"/>
    <mergeCell ref="B10:B12"/>
    <mergeCell ref="D4:D6"/>
    <mergeCell ref="D7:D9"/>
    <mergeCell ref="D10:D12"/>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12" sqref="C12"/>
    </sheetView>
  </sheetViews>
  <sheetFormatPr defaultColWidth="9.00390625" defaultRowHeight="13.5"/>
  <cols>
    <col min="1" max="1" width="5.25390625" style="0" bestFit="1" customWidth="1"/>
    <col min="2" max="2" width="52.75390625" style="0" bestFit="1" customWidth="1"/>
  </cols>
  <sheetData>
    <row r="1" ht="13.5">
      <c r="B1" s="127" t="s">
        <v>223</v>
      </c>
    </row>
    <row r="3" spans="1:3" ht="13.5" customHeight="1">
      <c r="A3" s="181" t="s">
        <v>197</v>
      </c>
      <c r="B3" s="61" t="s">
        <v>129</v>
      </c>
      <c r="C3" s="126"/>
    </row>
    <row r="4" spans="1:3" ht="13.5">
      <c r="A4" s="182"/>
      <c r="B4" s="61" t="s">
        <v>85</v>
      </c>
      <c r="C4" s="126"/>
    </row>
    <row r="5" spans="1:3" ht="13.5">
      <c r="A5" s="182"/>
      <c r="B5" s="61" t="s">
        <v>86</v>
      </c>
      <c r="C5" s="126"/>
    </row>
    <row r="6" spans="1:3" ht="13.5">
      <c r="A6" s="183"/>
      <c r="B6" s="61" t="s">
        <v>222</v>
      </c>
      <c r="C6" s="126"/>
    </row>
    <row r="7" spans="1:3" ht="13.5" customHeight="1">
      <c r="A7" s="180" t="s">
        <v>220</v>
      </c>
      <c r="B7" s="61" t="s">
        <v>25</v>
      </c>
      <c r="C7" s="126"/>
    </row>
    <row r="8" spans="1:3" ht="13.5">
      <c r="A8" s="180"/>
      <c r="B8" s="61" t="s">
        <v>26</v>
      </c>
      <c r="C8" s="126"/>
    </row>
    <row r="9" spans="1:3" ht="13.5">
      <c r="A9" s="180"/>
      <c r="B9" s="61" t="s">
        <v>27</v>
      </c>
      <c r="C9" s="126"/>
    </row>
    <row r="10" spans="1:3" ht="13.5">
      <c r="A10" s="180"/>
      <c r="B10" s="61" t="s">
        <v>28</v>
      </c>
      <c r="C10" s="126"/>
    </row>
    <row r="11" spans="1:3" ht="13.5">
      <c r="A11" s="180"/>
      <c r="B11" s="61" t="s">
        <v>29</v>
      </c>
      <c r="C11" s="126"/>
    </row>
    <row r="12" spans="1:3" ht="13.5">
      <c r="A12" s="180"/>
      <c r="B12" s="61" t="s">
        <v>30</v>
      </c>
      <c r="C12" s="126"/>
    </row>
    <row r="13" spans="1:3" ht="13.5">
      <c r="A13" s="180"/>
      <c r="B13" s="61" t="s">
        <v>224</v>
      </c>
      <c r="C13" s="126"/>
    </row>
  </sheetData>
  <sheetProtection/>
  <mergeCells count="2">
    <mergeCell ref="A7:A13"/>
    <mergeCell ref="A3:A6"/>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B21" sqref="B21:C21"/>
    </sheetView>
  </sheetViews>
  <sheetFormatPr defaultColWidth="9.00390625" defaultRowHeight="13.5"/>
  <cols>
    <col min="1" max="1" width="3.625" style="29" customWidth="1"/>
    <col min="2" max="2" width="3.875" style="29" customWidth="1"/>
    <col min="3" max="3" width="24.625" style="29" customWidth="1"/>
    <col min="4" max="4" width="11.25390625" style="29" customWidth="1"/>
    <col min="5" max="5" width="12.625" style="29" customWidth="1"/>
    <col min="6" max="6" width="8.50390625" style="29" bestFit="1" customWidth="1"/>
    <col min="7" max="7" width="21.625" style="29" bestFit="1" customWidth="1"/>
    <col min="8" max="16384" width="9.00390625" style="29" customWidth="1"/>
  </cols>
  <sheetData>
    <row r="1" spans="1:7" ht="13.5">
      <c r="A1" s="205" t="s">
        <v>210</v>
      </c>
      <c r="B1" s="206"/>
      <c r="C1" s="206"/>
      <c r="D1" s="206"/>
      <c r="E1" s="206"/>
      <c r="F1" s="206"/>
      <c r="G1" s="207"/>
    </row>
    <row r="2" spans="1:7" ht="13.5">
      <c r="A2" s="210" t="s">
        <v>18</v>
      </c>
      <c r="B2" s="212" t="s">
        <v>19</v>
      </c>
      <c r="C2" s="208" t="s">
        <v>232</v>
      </c>
      <c r="D2" s="16" t="s">
        <v>45</v>
      </c>
      <c r="E2" s="16" t="s">
        <v>52</v>
      </c>
      <c r="F2" s="18" t="s">
        <v>57</v>
      </c>
      <c r="G2" s="18" t="s">
        <v>144</v>
      </c>
    </row>
    <row r="3" spans="1:7" ht="13.5">
      <c r="A3" s="210"/>
      <c r="B3" s="213"/>
      <c r="C3" s="209"/>
      <c r="D3" s="30">
        <f>'患者数入力'!C3</f>
        <v>0</v>
      </c>
      <c r="E3" s="30">
        <f>ROUNDDOWN(D3/5,1)</f>
        <v>0</v>
      </c>
      <c r="F3" s="22" t="s">
        <v>55</v>
      </c>
      <c r="G3" s="19"/>
    </row>
    <row r="4" spans="1:7" ht="13.5">
      <c r="A4" s="210"/>
      <c r="B4" s="213"/>
      <c r="C4" s="208" t="s">
        <v>233</v>
      </c>
      <c r="D4" s="18" t="s">
        <v>46</v>
      </c>
      <c r="E4" s="18" t="s">
        <v>145</v>
      </c>
      <c r="F4" s="31">
        <f>E3+E6+E10+E12</f>
        <v>0</v>
      </c>
      <c r="G4" s="19" t="s">
        <v>18</v>
      </c>
    </row>
    <row r="5" spans="1:7" ht="13.5">
      <c r="A5" s="210"/>
      <c r="B5" s="213"/>
      <c r="C5" s="211"/>
      <c r="D5" s="19"/>
      <c r="E5" s="19"/>
      <c r="F5" s="31"/>
      <c r="G5" s="19"/>
    </row>
    <row r="6" spans="1:7" ht="13.5">
      <c r="A6" s="210"/>
      <c r="B6" s="213"/>
      <c r="C6" s="209"/>
      <c r="D6" s="24">
        <f>'患者数入力'!C4</f>
        <v>0</v>
      </c>
      <c r="E6" s="24">
        <f>ROUNDDOWN(D6/2.5,1)</f>
        <v>0</v>
      </c>
      <c r="F6" s="17"/>
      <c r="G6" s="19" t="s">
        <v>218</v>
      </c>
    </row>
    <row r="7" spans="1:7" ht="13.5">
      <c r="A7" s="210"/>
      <c r="B7" s="213"/>
      <c r="C7" s="208" t="s">
        <v>86</v>
      </c>
      <c r="D7" s="226"/>
      <c r="E7" s="228"/>
      <c r="F7" s="17"/>
      <c r="G7" s="19" t="s">
        <v>130</v>
      </c>
    </row>
    <row r="8" spans="1:7" ht="17.25">
      <c r="A8" s="210"/>
      <c r="B8" s="214"/>
      <c r="C8" s="209"/>
      <c r="D8" s="227"/>
      <c r="E8" s="229"/>
      <c r="F8" s="17"/>
      <c r="G8" s="27">
        <f>(F4-52)/16+3</f>
        <v>-0.25</v>
      </c>
    </row>
    <row r="9" spans="1:7" ht="13.5">
      <c r="A9" s="210"/>
      <c r="B9" s="210" t="s">
        <v>24</v>
      </c>
      <c r="C9" s="194" t="s">
        <v>25</v>
      </c>
      <c r="D9" s="16" t="s">
        <v>47</v>
      </c>
      <c r="E9" s="16" t="s">
        <v>211</v>
      </c>
      <c r="F9" s="17"/>
      <c r="G9" s="22" t="s">
        <v>34</v>
      </c>
    </row>
    <row r="10" spans="1:7" ht="13.5">
      <c r="A10" s="210"/>
      <c r="B10" s="210"/>
      <c r="C10" s="194"/>
      <c r="D10" s="30">
        <f>'患者数入力'!C7</f>
        <v>0</v>
      </c>
      <c r="E10" s="31">
        <f>ROUNDDOWN(D10/3,1)</f>
        <v>0</v>
      </c>
      <c r="F10" s="17"/>
      <c r="G10" s="22"/>
    </row>
    <row r="11" spans="1:7" ht="13.5">
      <c r="A11" s="210"/>
      <c r="B11" s="210"/>
      <c r="C11" s="194" t="s">
        <v>26</v>
      </c>
      <c r="D11" s="60" t="s">
        <v>48</v>
      </c>
      <c r="E11" s="16" t="s">
        <v>212</v>
      </c>
      <c r="F11" s="74"/>
      <c r="G11" s="22"/>
    </row>
    <row r="12" spans="1:7" ht="13.5">
      <c r="A12" s="210"/>
      <c r="B12" s="210"/>
      <c r="C12" s="194"/>
      <c r="D12" s="128">
        <f>'患者数入力'!C8</f>
        <v>0</v>
      </c>
      <c r="E12" s="31">
        <f>D12+D14+D16+D18</f>
        <v>0</v>
      </c>
      <c r="F12" s="74"/>
      <c r="G12" s="17"/>
    </row>
    <row r="13" spans="1:7" ht="13.5">
      <c r="A13" s="210"/>
      <c r="B13" s="210"/>
      <c r="C13" s="194" t="s">
        <v>27</v>
      </c>
      <c r="D13" s="60" t="s">
        <v>49</v>
      </c>
      <c r="E13" s="17"/>
      <c r="F13" s="74"/>
      <c r="G13" s="23" t="s">
        <v>147</v>
      </c>
    </row>
    <row r="14" spans="1:7" ht="13.5">
      <c r="A14" s="210"/>
      <c r="B14" s="210"/>
      <c r="C14" s="194"/>
      <c r="D14" s="128">
        <f>'患者数入力'!C9</f>
        <v>0</v>
      </c>
      <c r="E14" s="17"/>
      <c r="F14" s="74"/>
      <c r="G14" s="19"/>
    </row>
    <row r="15" spans="1:7" ht="13.5">
      <c r="A15" s="210"/>
      <c r="B15" s="210"/>
      <c r="C15" s="194" t="s">
        <v>28</v>
      </c>
      <c r="D15" s="60" t="s">
        <v>50</v>
      </c>
      <c r="E15" s="17"/>
      <c r="F15" s="74"/>
      <c r="G15" s="19"/>
    </row>
    <row r="16" spans="1:7" ht="17.25">
      <c r="A16" s="210"/>
      <c r="B16" s="210"/>
      <c r="C16" s="194"/>
      <c r="D16" s="128">
        <f>'患者数入力'!C10</f>
        <v>0</v>
      </c>
      <c r="E16" s="17"/>
      <c r="F16" s="74"/>
      <c r="G16" s="66" t="s">
        <v>148</v>
      </c>
    </row>
    <row r="17" spans="1:7" ht="13.5">
      <c r="A17" s="210"/>
      <c r="B17" s="210"/>
      <c r="C17" s="194" t="s">
        <v>29</v>
      </c>
      <c r="D17" s="60" t="s">
        <v>51</v>
      </c>
      <c r="E17" s="17"/>
      <c r="F17" s="74"/>
      <c r="G17" s="19"/>
    </row>
    <row r="18" spans="1:7" ht="13.5">
      <c r="A18" s="210"/>
      <c r="B18" s="210"/>
      <c r="C18" s="194"/>
      <c r="D18" s="128">
        <f>'患者数入力'!C11</f>
        <v>0</v>
      </c>
      <c r="E18" s="32"/>
      <c r="F18" s="74"/>
      <c r="G18" s="17"/>
    </row>
    <row r="19" spans="1:7" ht="13.5">
      <c r="A19" s="210"/>
      <c r="B19" s="210"/>
      <c r="C19" s="194" t="s">
        <v>30</v>
      </c>
      <c r="D19" s="16"/>
      <c r="E19" s="224"/>
      <c r="F19" s="17"/>
      <c r="G19" s="17"/>
    </row>
    <row r="20" spans="1:7" ht="13.5">
      <c r="A20" s="210"/>
      <c r="B20" s="210"/>
      <c r="C20" s="194"/>
      <c r="D20" s="17"/>
      <c r="E20" s="225"/>
      <c r="F20" s="32"/>
      <c r="G20" s="32"/>
    </row>
    <row r="21" spans="1:7" ht="40.5">
      <c r="A21" s="210"/>
      <c r="B21" s="194" t="s">
        <v>31</v>
      </c>
      <c r="C21" s="194"/>
      <c r="D21" s="10" t="s">
        <v>69</v>
      </c>
      <c r="E21" s="10" t="s">
        <v>70</v>
      </c>
      <c r="F21" s="11"/>
      <c r="G21" s="10" t="s">
        <v>61</v>
      </c>
    </row>
    <row r="23" spans="1:7" ht="13.5" customHeight="1">
      <c r="A23" s="215" t="s">
        <v>43</v>
      </c>
      <c r="B23" s="218" t="s">
        <v>38</v>
      </c>
      <c r="C23" s="219"/>
      <c r="D23" s="195" t="s">
        <v>62</v>
      </c>
      <c r="E23" s="196"/>
      <c r="F23" s="197" t="s">
        <v>39</v>
      </c>
      <c r="G23" s="198"/>
    </row>
    <row r="24" spans="1:7" ht="13.5">
      <c r="A24" s="216"/>
      <c r="B24" s="220"/>
      <c r="C24" s="221"/>
      <c r="D24" s="203"/>
      <c r="E24" s="204"/>
      <c r="F24" s="199"/>
      <c r="G24" s="200"/>
    </row>
    <row r="25" spans="1:7" ht="13.5" customHeight="1">
      <c r="A25" s="216"/>
      <c r="B25" s="222"/>
      <c r="C25" s="223"/>
      <c r="D25" s="192" t="s">
        <v>213</v>
      </c>
      <c r="E25" s="193"/>
      <c r="F25" s="201"/>
      <c r="G25" s="202"/>
    </row>
    <row r="26" spans="1:7" ht="13.5" customHeight="1">
      <c r="A26" s="216"/>
      <c r="B26" s="218" t="s">
        <v>40</v>
      </c>
      <c r="C26" s="219"/>
      <c r="D26" s="195" t="s">
        <v>63</v>
      </c>
      <c r="E26" s="196"/>
      <c r="F26" s="197" t="s">
        <v>41</v>
      </c>
      <c r="G26" s="198"/>
    </row>
    <row r="27" spans="1:7" ht="13.5">
      <c r="A27" s="216"/>
      <c r="B27" s="220"/>
      <c r="C27" s="221"/>
      <c r="D27" s="203"/>
      <c r="E27" s="204"/>
      <c r="F27" s="199"/>
      <c r="G27" s="200"/>
    </row>
    <row r="28" spans="1:7" ht="13.5">
      <c r="A28" s="216"/>
      <c r="B28" s="222"/>
      <c r="C28" s="223"/>
      <c r="D28" s="192" t="s">
        <v>34</v>
      </c>
      <c r="E28" s="193"/>
      <c r="F28" s="201"/>
      <c r="G28" s="202"/>
    </row>
    <row r="29" spans="1:7" ht="13.5">
      <c r="A29" s="216"/>
      <c r="B29" s="218" t="s">
        <v>42</v>
      </c>
      <c r="C29" s="219"/>
      <c r="D29" s="195" t="s">
        <v>64</v>
      </c>
      <c r="E29" s="196"/>
      <c r="F29" s="184"/>
      <c r="G29" s="185"/>
    </row>
    <row r="30" spans="1:7" ht="13.5">
      <c r="A30" s="216"/>
      <c r="B30" s="220"/>
      <c r="C30" s="221"/>
      <c r="D30" s="190">
        <f>D24+D27</f>
        <v>0</v>
      </c>
      <c r="E30" s="191"/>
      <c r="F30" s="186"/>
      <c r="G30" s="187"/>
    </row>
    <row r="31" spans="1:7" ht="13.5">
      <c r="A31" s="217"/>
      <c r="B31" s="222"/>
      <c r="C31" s="223"/>
      <c r="D31" s="192" t="s">
        <v>34</v>
      </c>
      <c r="E31" s="193"/>
      <c r="F31" s="188"/>
      <c r="G31" s="189"/>
    </row>
  </sheetData>
  <sheetProtection/>
  <mergeCells count="33">
    <mergeCell ref="C7:C8"/>
    <mergeCell ref="D7:D8"/>
    <mergeCell ref="E7:E8"/>
    <mergeCell ref="B23:C25"/>
    <mergeCell ref="B26:C28"/>
    <mergeCell ref="B29:C31"/>
    <mergeCell ref="C13:C14"/>
    <mergeCell ref="E19:E20"/>
    <mergeCell ref="B21:C21"/>
    <mergeCell ref="D29:E29"/>
    <mergeCell ref="B9:B20"/>
    <mergeCell ref="C19:C20"/>
    <mergeCell ref="C15:C16"/>
    <mergeCell ref="D27:E27"/>
    <mergeCell ref="D28:E28"/>
    <mergeCell ref="C17:C18"/>
    <mergeCell ref="A1:G1"/>
    <mergeCell ref="C2:C3"/>
    <mergeCell ref="C9:C10"/>
    <mergeCell ref="A2:A21"/>
    <mergeCell ref="C4:C6"/>
    <mergeCell ref="B2:B8"/>
    <mergeCell ref="A23:A31"/>
    <mergeCell ref="F29:G31"/>
    <mergeCell ref="D30:E30"/>
    <mergeCell ref="D31:E31"/>
    <mergeCell ref="C11:C12"/>
    <mergeCell ref="D23:E23"/>
    <mergeCell ref="F23:G25"/>
    <mergeCell ref="D24:E24"/>
    <mergeCell ref="D25:E25"/>
    <mergeCell ref="D26:E26"/>
    <mergeCell ref="F26:G28"/>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D4" sqref="D4"/>
    </sheetView>
  </sheetViews>
  <sheetFormatPr defaultColWidth="9.00390625" defaultRowHeight="13.5"/>
  <cols>
    <col min="1" max="1" width="3.625" style="76" customWidth="1"/>
    <col min="2" max="2" width="3.875" style="76" customWidth="1"/>
    <col min="3" max="3" width="24.625" style="76" customWidth="1"/>
    <col min="4" max="4" width="11.25390625" style="76" customWidth="1"/>
    <col min="5" max="5" width="12.625" style="76" customWidth="1"/>
    <col min="6" max="6" width="8.50390625" style="76" bestFit="1" customWidth="1"/>
    <col min="7" max="7" width="21.625" style="76" bestFit="1" customWidth="1"/>
    <col min="8" max="16384" width="9.00390625" style="76" customWidth="1"/>
  </cols>
  <sheetData>
    <row r="1" spans="1:7" ht="13.5">
      <c r="A1" s="236" t="s">
        <v>214</v>
      </c>
      <c r="B1" s="237"/>
      <c r="C1" s="237"/>
      <c r="D1" s="14"/>
      <c r="E1" s="14"/>
      <c r="F1" s="14"/>
      <c r="G1" s="15"/>
    </row>
    <row r="2" spans="1:7" ht="13.5">
      <c r="A2" s="212" t="s">
        <v>18</v>
      </c>
      <c r="B2" s="212" t="s">
        <v>19</v>
      </c>
      <c r="C2" s="208" t="s">
        <v>232</v>
      </c>
      <c r="D2" s="16" t="s">
        <v>45</v>
      </c>
      <c r="E2" s="16" t="s">
        <v>52</v>
      </c>
      <c r="F2" s="18" t="s">
        <v>57</v>
      </c>
      <c r="G2" s="18" t="s">
        <v>58</v>
      </c>
    </row>
    <row r="3" spans="1:7" ht="13.5">
      <c r="A3" s="213"/>
      <c r="B3" s="213"/>
      <c r="C3" s="209"/>
      <c r="D3" s="30">
        <f>'患者数入力'!C3</f>
        <v>0</v>
      </c>
      <c r="E3" s="24">
        <f>ROUNDDOWN(D3/5,1)</f>
        <v>0</v>
      </c>
      <c r="F3" s="22" t="s">
        <v>55</v>
      </c>
      <c r="G3" s="19"/>
    </row>
    <row r="4" spans="1:7" ht="13.5">
      <c r="A4" s="213"/>
      <c r="B4" s="213"/>
      <c r="C4" s="194" t="s">
        <v>233</v>
      </c>
      <c r="D4" s="18" t="s">
        <v>46</v>
      </c>
      <c r="E4" s="18" t="s">
        <v>53</v>
      </c>
      <c r="F4" s="25">
        <f>E3+E6+E10+E12</f>
        <v>0</v>
      </c>
      <c r="G4" s="19" t="s">
        <v>18</v>
      </c>
    </row>
    <row r="5" spans="1:7" ht="13.5">
      <c r="A5" s="213"/>
      <c r="B5" s="213"/>
      <c r="C5" s="194"/>
      <c r="D5" s="19"/>
      <c r="E5" s="19"/>
      <c r="F5" s="25"/>
      <c r="G5" s="19"/>
    </row>
    <row r="6" spans="1:7" ht="13.5">
      <c r="A6" s="213"/>
      <c r="B6" s="213"/>
      <c r="C6" s="194"/>
      <c r="D6" s="30">
        <f>'患者数入力'!C4</f>
        <v>0</v>
      </c>
      <c r="E6" s="24">
        <f>ROUNDDOWN(D6/2.5,1)</f>
        <v>0</v>
      </c>
      <c r="F6" s="125"/>
      <c r="G6" s="19" t="s">
        <v>60</v>
      </c>
    </row>
    <row r="7" spans="1:7" ht="13.5">
      <c r="A7" s="213"/>
      <c r="B7" s="213"/>
      <c r="C7" s="194" t="s">
        <v>217</v>
      </c>
      <c r="D7" s="232"/>
      <c r="E7" s="234"/>
      <c r="F7" s="125"/>
      <c r="G7" s="19" t="s">
        <v>215</v>
      </c>
    </row>
    <row r="8" spans="1:7" ht="17.25">
      <c r="A8" s="213"/>
      <c r="B8" s="214"/>
      <c r="C8" s="194"/>
      <c r="D8" s="233"/>
      <c r="E8" s="225"/>
      <c r="F8" s="77"/>
      <c r="G8" s="27">
        <f>(F7-36)/16+2</f>
        <v>-0.25</v>
      </c>
    </row>
    <row r="9" spans="1:7" ht="13.5">
      <c r="A9" s="213"/>
      <c r="B9" s="210" t="s">
        <v>24</v>
      </c>
      <c r="C9" s="194" t="s">
        <v>25</v>
      </c>
      <c r="D9" s="18" t="s">
        <v>47</v>
      </c>
      <c r="E9" s="18" t="s">
        <v>211</v>
      </c>
      <c r="F9" s="77"/>
      <c r="G9" s="22" t="s">
        <v>36</v>
      </c>
    </row>
    <row r="10" spans="1:7" ht="13.5">
      <c r="A10" s="213"/>
      <c r="B10" s="210"/>
      <c r="C10" s="194"/>
      <c r="D10" s="30">
        <f>'患者数入力'!C7</f>
        <v>0</v>
      </c>
      <c r="E10" s="25">
        <f>ROUNDDOWN(D10/3,1)</f>
        <v>0</v>
      </c>
      <c r="F10" s="77"/>
      <c r="G10" s="77"/>
    </row>
    <row r="11" spans="1:7" ht="13.5">
      <c r="A11" s="213"/>
      <c r="B11" s="210"/>
      <c r="C11" s="194" t="s">
        <v>26</v>
      </c>
      <c r="D11" s="16" t="s">
        <v>48</v>
      </c>
      <c r="E11" s="18" t="s">
        <v>216</v>
      </c>
      <c r="F11" s="77"/>
      <c r="G11" s="77"/>
    </row>
    <row r="12" spans="1:7" ht="13.5">
      <c r="A12" s="213"/>
      <c r="B12" s="210"/>
      <c r="C12" s="194"/>
      <c r="D12" s="30">
        <f>'患者数入力'!C8</f>
        <v>0</v>
      </c>
      <c r="E12" s="26">
        <f>ROUNDDOWN(D12+D14+D16+D18,1)</f>
        <v>0</v>
      </c>
      <c r="F12" s="77"/>
      <c r="G12" s="77"/>
    </row>
    <row r="13" spans="1:7" ht="13.5">
      <c r="A13" s="213"/>
      <c r="B13" s="210"/>
      <c r="C13" s="194" t="s">
        <v>27</v>
      </c>
      <c r="D13" s="16" t="s">
        <v>49</v>
      </c>
      <c r="E13" s="87"/>
      <c r="F13" s="77"/>
      <c r="G13" s="23" t="s">
        <v>59</v>
      </c>
    </row>
    <row r="14" spans="1:7" ht="13.5">
      <c r="A14" s="213"/>
      <c r="B14" s="210"/>
      <c r="C14" s="194"/>
      <c r="D14" s="30">
        <f>'患者数入力'!C9</f>
        <v>0</v>
      </c>
      <c r="E14" s="87"/>
      <c r="F14" s="77"/>
      <c r="G14" s="19"/>
    </row>
    <row r="15" spans="1:7" ht="13.5">
      <c r="A15" s="213"/>
      <c r="B15" s="210"/>
      <c r="C15" s="194" t="s">
        <v>28</v>
      </c>
      <c r="D15" s="16" t="s">
        <v>50</v>
      </c>
      <c r="E15" s="87"/>
      <c r="F15" s="77"/>
      <c r="G15" s="19"/>
    </row>
    <row r="16" spans="1:7" ht="17.25">
      <c r="A16" s="213"/>
      <c r="B16" s="210"/>
      <c r="C16" s="194"/>
      <c r="D16" s="30">
        <f>'患者数入力'!C10</f>
        <v>0</v>
      </c>
      <c r="E16" s="87"/>
      <c r="F16" s="77"/>
      <c r="G16" s="27" t="s">
        <v>219</v>
      </c>
    </row>
    <row r="17" spans="1:7" ht="13.5">
      <c r="A17" s="213"/>
      <c r="B17" s="210"/>
      <c r="C17" s="194" t="s">
        <v>29</v>
      </c>
      <c r="D17" s="18" t="s">
        <v>51</v>
      </c>
      <c r="E17" s="77"/>
      <c r="F17" s="77"/>
      <c r="G17" s="19"/>
    </row>
    <row r="18" spans="1:7" ht="13.5">
      <c r="A18" s="213"/>
      <c r="B18" s="210"/>
      <c r="C18" s="194"/>
      <c r="D18" s="30">
        <f>'患者数入力'!C11</f>
        <v>0</v>
      </c>
      <c r="E18" s="78"/>
      <c r="F18" s="77"/>
      <c r="G18" s="77"/>
    </row>
    <row r="19" spans="1:7" ht="13.5">
      <c r="A19" s="213"/>
      <c r="B19" s="210"/>
      <c r="C19" s="194" t="s">
        <v>30</v>
      </c>
      <c r="D19" s="232"/>
      <c r="E19" s="234"/>
      <c r="F19" s="77"/>
      <c r="G19" s="77"/>
    </row>
    <row r="20" spans="1:7" ht="13.5">
      <c r="A20" s="213"/>
      <c r="B20" s="210"/>
      <c r="C20" s="194"/>
      <c r="D20" s="233"/>
      <c r="E20" s="225"/>
      <c r="F20" s="78"/>
      <c r="G20" s="78"/>
    </row>
    <row r="21" spans="1:7" ht="40.5">
      <c r="A21" s="214"/>
      <c r="B21" s="194" t="s">
        <v>31</v>
      </c>
      <c r="C21" s="194"/>
      <c r="D21" s="10" t="s">
        <v>32</v>
      </c>
      <c r="E21" s="10" t="s">
        <v>33</v>
      </c>
      <c r="F21" s="11"/>
      <c r="G21" s="10" t="s">
        <v>61</v>
      </c>
    </row>
    <row r="22" spans="1:7" ht="13.5">
      <c r="A22" s="79"/>
      <c r="B22" s="79"/>
      <c r="C22" s="79"/>
      <c r="D22" s="79"/>
      <c r="E22" s="79"/>
      <c r="F22" s="79"/>
      <c r="G22" s="79"/>
    </row>
    <row r="23" spans="1:7" ht="13.5">
      <c r="A23" s="215" t="s">
        <v>43</v>
      </c>
      <c r="B23" s="235" t="s">
        <v>38</v>
      </c>
      <c r="C23" s="235"/>
      <c r="D23" s="195" t="s">
        <v>62</v>
      </c>
      <c r="E23" s="196"/>
      <c r="F23" s="230" t="s">
        <v>39</v>
      </c>
      <c r="G23" s="230"/>
    </row>
    <row r="24" spans="1:7" ht="13.5">
      <c r="A24" s="216"/>
      <c r="B24" s="235"/>
      <c r="C24" s="235"/>
      <c r="D24" s="203"/>
      <c r="E24" s="204"/>
      <c r="F24" s="230"/>
      <c r="G24" s="230"/>
    </row>
    <row r="25" spans="1:7" ht="13.5">
      <c r="A25" s="216"/>
      <c r="B25" s="235"/>
      <c r="C25" s="235"/>
      <c r="D25" s="192" t="s">
        <v>213</v>
      </c>
      <c r="E25" s="193"/>
      <c r="F25" s="230"/>
      <c r="G25" s="230"/>
    </row>
    <row r="26" spans="1:7" ht="13.5">
      <c r="A26" s="216"/>
      <c r="B26" s="235" t="s">
        <v>40</v>
      </c>
      <c r="C26" s="235"/>
      <c r="D26" s="195" t="s">
        <v>63</v>
      </c>
      <c r="E26" s="196"/>
      <c r="F26" s="230" t="s">
        <v>41</v>
      </c>
      <c r="G26" s="230"/>
    </row>
    <row r="27" spans="1:7" ht="13.5">
      <c r="A27" s="216"/>
      <c r="B27" s="235"/>
      <c r="C27" s="235"/>
      <c r="D27" s="203"/>
      <c r="E27" s="204"/>
      <c r="F27" s="230"/>
      <c r="G27" s="230"/>
    </row>
    <row r="28" spans="1:7" ht="13.5">
      <c r="A28" s="216"/>
      <c r="B28" s="235"/>
      <c r="C28" s="235"/>
      <c r="D28" s="192" t="s">
        <v>34</v>
      </c>
      <c r="E28" s="193"/>
      <c r="F28" s="230"/>
      <c r="G28" s="230"/>
    </row>
    <row r="29" spans="1:7" ht="13.5">
      <c r="A29" s="216"/>
      <c r="B29" s="235" t="s">
        <v>42</v>
      </c>
      <c r="C29" s="235"/>
      <c r="D29" s="195" t="s">
        <v>64</v>
      </c>
      <c r="E29" s="196"/>
      <c r="F29" s="231"/>
      <c r="G29" s="231"/>
    </row>
    <row r="30" spans="1:7" ht="13.5">
      <c r="A30" s="216"/>
      <c r="B30" s="235"/>
      <c r="C30" s="235"/>
      <c r="D30" s="190">
        <f>D24+D27</f>
        <v>0</v>
      </c>
      <c r="E30" s="191"/>
      <c r="F30" s="231"/>
      <c r="G30" s="231"/>
    </row>
    <row r="31" spans="1:7" ht="13.5">
      <c r="A31" s="217"/>
      <c r="B31" s="235"/>
      <c r="C31" s="235"/>
      <c r="D31" s="192" t="s">
        <v>34</v>
      </c>
      <c r="E31" s="193"/>
      <c r="F31" s="231"/>
      <c r="G31" s="231"/>
    </row>
  </sheetData>
  <sheetProtection/>
  <mergeCells count="34">
    <mergeCell ref="F23:G25"/>
    <mergeCell ref="E19:E20"/>
    <mergeCell ref="D19:D20"/>
    <mergeCell ref="A1:C1"/>
    <mergeCell ref="C9:C10"/>
    <mergeCell ref="C11:C12"/>
    <mergeCell ref="C13:C14"/>
    <mergeCell ref="A2:A21"/>
    <mergeCell ref="B2:B8"/>
    <mergeCell ref="C2:C3"/>
    <mergeCell ref="C17:C18"/>
    <mergeCell ref="A23:A31"/>
    <mergeCell ref="D24:E24"/>
    <mergeCell ref="D27:E27"/>
    <mergeCell ref="D30:E30"/>
    <mergeCell ref="B26:C28"/>
    <mergeCell ref="B29:C31"/>
    <mergeCell ref="D26:E26"/>
    <mergeCell ref="D31:E31"/>
    <mergeCell ref="F26:G28"/>
    <mergeCell ref="F29:G31"/>
    <mergeCell ref="C4:C6"/>
    <mergeCell ref="C7:C8"/>
    <mergeCell ref="D7:D8"/>
    <mergeCell ref="E7:E8"/>
    <mergeCell ref="B23:C25"/>
    <mergeCell ref="B9:B20"/>
    <mergeCell ref="C15:C16"/>
    <mergeCell ref="B21:C21"/>
    <mergeCell ref="C19:C20"/>
    <mergeCell ref="D23:E23"/>
    <mergeCell ref="D25:E25"/>
    <mergeCell ref="D28:E28"/>
    <mergeCell ref="D29:E2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C11" sqref="C11:C12"/>
    </sheetView>
  </sheetViews>
  <sheetFormatPr defaultColWidth="9.00390625" defaultRowHeight="13.5"/>
  <cols>
    <col min="1" max="1" width="3.625" style="29" customWidth="1"/>
    <col min="2" max="2" width="3.875" style="29" customWidth="1"/>
    <col min="3" max="3" width="24.625" style="29" customWidth="1"/>
    <col min="4" max="4" width="11.25390625" style="29" customWidth="1"/>
    <col min="5" max="5" width="12.625" style="29" customWidth="1"/>
    <col min="6" max="6" width="8.50390625" style="29" bestFit="1" customWidth="1"/>
    <col min="7" max="7" width="21.625" style="29" bestFit="1" customWidth="1"/>
    <col min="8" max="16384" width="9.00390625" style="29" customWidth="1"/>
  </cols>
  <sheetData>
    <row r="1" spans="1:7" ht="13.5">
      <c r="A1" s="205" t="s">
        <v>143</v>
      </c>
      <c r="B1" s="206"/>
      <c r="C1" s="206"/>
      <c r="D1" s="206"/>
      <c r="E1" s="206"/>
      <c r="F1" s="206"/>
      <c r="G1" s="207"/>
    </row>
    <row r="2" spans="1:7" ht="13.5" customHeight="1">
      <c r="A2" s="210" t="s">
        <v>18</v>
      </c>
      <c r="B2" s="212" t="s">
        <v>19</v>
      </c>
      <c r="C2" s="208" t="s">
        <v>232</v>
      </c>
      <c r="D2" s="16" t="s">
        <v>45</v>
      </c>
      <c r="E2" s="16" t="s">
        <v>52</v>
      </c>
      <c r="F2" s="18" t="s">
        <v>57</v>
      </c>
      <c r="G2" s="18" t="s">
        <v>144</v>
      </c>
    </row>
    <row r="3" spans="1:7" ht="13.5">
      <c r="A3" s="210"/>
      <c r="B3" s="213"/>
      <c r="C3" s="209"/>
      <c r="D3" s="30">
        <f>'患者数入力'!C3</f>
        <v>0</v>
      </c>
      <c r="E3" s="30">
        <f>ROUNDDOWN(D3/5,1)</f>
        <v>0</v>
      </c>
      <c r="F3" s="22" t="s">
        <v>55</v>
      </c>
      <c r="G3" s="19"/>
    </row>
    <row r="4" spans="1:7" ht="13.5">
      <c r="A4" s="210"/>
      <c r="B4" s="213"/>
      <c r="C4" s="208" t="s">
        <v>233</v>
      </c>
      <c r="D4" s="18" t="s">
        <v>46</v>
      </c>
      <c r="E4" s="18" t="s">
        <v>145</v>
      </c>
      <c r="F4" s="31">
        <f>E3+E6+E10+E14</f>
        <v>0</v>
      </c>
      <c r="G4" s="19" t="s">
        <v>18</v>
      </c>
    </row>
    <row r="5" spans="1:7" ht="13.5">
      <c r="A5" s="210"/>
      <c r="B5" s="213"/>
      <c r="C5" s="211"/>
      <c r="D5" s="19"/>
      <c r="E5" s="19"/>
      <c r="F5" s="31"/>
      <c r="G5" s="19"/>
    </row>
    <row r="6" spans="1:7" ht="13.5">
      <c r="A6" s="210"/>
      <c r="B6" s="213"/>
      <c r="C6" s="209"/>
      <c r="D6" s="24">
        <f>'患者数入力'!C4</f>
        <v>0</v>
      </c>
      <c r="E6" s="24">
        <f>ROUNDDOWN(D6/2.5,1)</f>
        <v>0</v>
      </c>
      <c r="F6" s="17"/>
      <c r="G6" s="19" t="s">
        <v>218</v>
      </c>
    </row>
    <row r="7" spans="1:7" ht="13.5">
      <c r="A7" s="210"/>
      <c r="B7" s="213"/>
      <c r="C7" s="208" t="s">
        <v>86</v>
      </c>
      <c r="D7" s="238"/>
      <c r="E7" s="228"/>
      <c r="F7" s="17"/>
      <c r="G7" s="19" t="s">
        <v>130</v>
      </c>
    </row>
    <row r="8" spans="1:7" ht="17.25">
      <c r="A8" s="210"/>
      <c r="B8" s="214"/>
      <c r="C8" s="209"/>
      <c r="D8" s="239"/>
      <c r="E8" s="229"/>
      <c r="F8" s="17"/>
      <c r="G8" s="27">
        <f>(F4-52)/16+3</f>
        <v>-0.25</v>
      </c>
    </row>
    <row r="9" spans="1:7" ht="13.5" customHeight="1">
      <c r="A9" s="210"/>
      <c r="B9" s="210" t="s">
        <v>24</v>
      </c>
      <c r="C9" s="194" t="s">
        <v>25</v>
      </c>
      <c r="D9" s="16" t="s">
        <v>47</v>
      </c>
      <c r="E9" s="16" t="s">
        <v>146</v>
      </c>
      <c r="F9" s="17"/>
      <c r="G9" s="22" t="s">
        <v>34</v>
      </c>
    </row>
    <row r="10" spans="1:7" ht="13.5">
      <c r="A10" s="210"/>
      <c r="B10" s="210"/>
      <c r="C10" s="194"/>
      <c r="D10" s="30">
        <f>'患者数入力'!C7</f>
        <v>0</v>
      </c>
      <c r="E10" s="31">
        <f>ROUNDDOWN((D10+D12)/3,1)</f>
        <v>0</v>
      </c>
      <c r="F10" s="17"/>
      <c r="G10" s="22"/>
    </row>
    <row r="11" spans="1:7" ht="13.5">
      <c r="A11" s="210"/>
      <c r="B11" s="210"/>
      <c r="C11" s="194" t="s">
        <v>26</v>
      </c>
      <c r="D11" s="16" t="s">
        <v>48</v>
      </c>
      <c r="E11" s="17"/>
      <c r="F11" s="17"/>
      <c r="G11" s="22"/>
    </row>
    <row r="12" spans="1:7" ht="13.5">
      <c r="A12" s="210"/>
      <c r="B12" s="210"/>
      <c r="C12" s="194"/>
      <c r="D12" s="30">
        <f>'患者数入力'!C8</f>
        <v>0</v>
      </c>
      <c r="E12" s="32"/>
      <c r="F12" s="17"/>
      <c r="G12" s="17"/>
    </row>
    <row r="13" spans="1:7" ht="13.5">
      <c r="A13" s="210"/>
      <c r="B13" s="210"/>
      <c r="C13" s="194" t="s">
        <v>27</v>
      </c>
      <c r="D13" s="16" t="s">
        <v>49</v>
      </c>
      <c r="E13" s="16" t="s">
        <v>56</v>
      </c>
      <c r="F13" s="17"/>
      <c r="G13" s="23" t="s">
        <v>147</v>
      </c>
    </row>
    <row r="14" spans="1:7" ht="13.5">
      <c r="A14" s="210"/>
      <c r="B14" s="210"/>
      <c r="C14" s="194"/>
      <c r="D14" s="30">
        <f>'患者数入力'!C9</f>
        <v>0</v>
      </c>
      <c r="E14" s="31">
        <f>D14+D16+D18</f>
        <v>0</v>
      </c>
      <c r="F14" s="17"/>
      <c r="G14" s="19"/>
    </row>
    <row r="15" spans="1:7" ht="13.5">
      <c r="A15" s="210"/>
      <c r="B15" s="210"/>
      <c r="C15" s="194" t="s">
        <v>28</v>
      </c>
      <c r="D15" s="16" t="s">
        <v>50</v>
      </c>
      <c r="E15" s="17"/>
      <c r="F15" s="17"/>
      <c r="G15" s="19"/>
    </row>
    <row r="16" spans="1:7" ht="17.25">
      <c r="A16" s="210"/>
      <c r="B16" s="210"/>
      <c r="C16" s="194"/>
      <c r="D16" s="30">
        <f>'患者数入力'!C10</f>
        <v>0</v>
      </c>
      <c r="E16" s="17"/>
      <c r="F16" s="17"/>
      <c r="G16" s="66" t="s">
        <v>148</v>
      </c>
    </row>
    <row r="17" spans="1:7" ht="13.5">
      <c r="A17" s="210"/>
      <c r="B17" s="210"/>
      <c r="C17" s="194" t="s">
        <v>29</v>
      </c>
      <c r="D17" s="16" t="s">
        <v>51</v>
      </c>
      <c r="E17" s="17"/>
      <c r="F17" s="17"/>
      <c r="G17" s="19"/>
    </row>
    <row r="18" spans="1:7" ht="13.5">
      <c r="A18" s="210"/>
      <c r="B18" s="210"/>
      <c r="C18" s="194"/>
      <c r="D18" s="30">
        <f>'患者数入力'!C11</f>
        <v>0</v>
      </c>
      <c r="E18" s="17"/>
      <c r="F18" s="17"/>
      <c r="G18" s="17"/>
    </row>
    <row r="19" spans="1:7" ht="13.5">
      <c r="A19" s="210"/>
      <c r="B19" s="210"/>
      <c r="C19" s="194" t="s">
        <v>30</v>
      </c>
      <c r="D19" s="16"/>
      <c r="E19" s="234"/>
      <c r="F19" s="17"/>
      <c r="G19" s="17"/>
    </row>
    <row r="20" spans="1:7" ht="13.5">
      <c r="A20" s="210"/>
      <c r="B20" s="210"/>
      <c r="C20" s="194"/>
      <c r="D20" s="17"/>
      <c r="E20" s="225"/>
      <c r="F20" s="32"/>
      <c r="G20" s="32"/>
    </row>
    <row r="21" spans="1:7" ht="40.5">
      <c r="A21" s="210"/>
      <c r="B21" s="194" t="s">
        <v>31</v>
      </c>
      <c r="C21" s="194"/>
      <c r="D21" s="10" t="s">
        <v>69</v>
      </c>
      <c r="E21" s="10" t="s">
        <v>70</v>
      </c>
      <c r="F21" s="11"/>
      <c r="G21" s="10" t="s">
        <v>61</v>
      </c>
    </row>
    <row r="23" spans="1:7" ht="13.5" customHeight="1">
      <c r="A23" s="215" t="s">
        <v>43</v>
      </c>
      <c r="B23" s="218" t="s">
        <v>38</v>
      </c>
      <c r="C23" s="219"/>
      <c r="D23" s="195" t="s">
        <v>62</v>
      </c>
      <c r="E23" s="196"/>
      <c r="F23" s="197" t="s">
        <v>39</v>
      </c>
      <c r="G23" s="198"/>
    </row>
    <row r="24" spans="1:7" ht="13.5">
      <c r="A24" s="216"/>
      <c r="B24" s="220"/>
      <c r="C24" s="221"/>
      <c r="D24" s="203"/>
      <c r="E24" s="204"/>
      <c r="F24" s="199"/>
      <c r="G24" s="200"/>
    </row>
    <row r="25" spans="1:7" ht="13.5" customHeight="1">
      <c r="A25" s="216"/>
      <c r="B25" s="222"/>
      <c r="C25" s="223"/>
      <c r="D25" s="192" t="s">
        <v>213</v>
      </c>
      <c r="E25" s="193"/>
      <c r="F25" s="201"/>
      <c r="G25" s="202"/>
    </row>
    <row r="26" spans="1:7" ht="13.5" customHeight="1">
      <c r="A26" s="216"/>
      <c r="B26" s="218" t="s">
        <v>40</v>
      </c>
      <c r="C26" s="219"/>
      <c r="D26" s="195" t="s">
        <v>63</v>
      </c>
      <c r="E26" s="196"/>
      <c r="F26" s="197" t="s">
        <v>41</v>
      </c>
      <c r="G26" s="198"/>
    </row>
    <row r="27" spans="1:7" ht="13.5">
      <c r="A27" s="216"/>
      <c r="B27" s="220"/>
      <c r="C27" s="221"/>
      <c r="D27" s="203"/>
      <c r="E27" s="204"/>
      <c r="F27" s="199"/>
      <c r="G27" s="200"/>
    </row>
    <row r="28" spans="1:7" ht="13.5">
      <c r="A28" s="216"/>
      <c r="B28" s="222"/>
      <c r="C28" s="223"/>
      <c r="D28" s="192" t="s">
        <v>34</v>
      </c>
      <c r="E28" s="193"/>
      <c r="F28" s="201"/>
      <c r="G28" s="202"/>
    </row>
    <row r="29" spans="1:7" ht="13.5">
      <c r="A29" s="216"/>
      <c r="B29" s="218" t="s">
        <v>42</v>
      </c>
      <c r="C29" s="219"/>
      <c r="D29" s="195" t="s">
        <v>64</v>
      </c>
      <c r="E29" s="196"/>
      <c r="F29" s="184"/>
      <c r="G29" s="185"/>
    </row>
    <row r="30" spans="1:7" ht="13.5">
      <c r="A30" s="216"/>
      <c r="B30" s="220"/>
      <c r="C30" s="221"/>
      <c r="D30" s="190">
        <f>D24+D27</f>
        <v>0</v>
      </c>
      <c r="E30" s="191"/>
      <c r="F30" s="186"/>
      <c r="G30" s="187"/>
    </row>
    <row r="31" spans="1:7" ht="13.5">
      <c r="A31" s="217"/>
      <c r="B31" s="222"/>
      <c r="C31" s="223"/>
      <c r="D31" s="192" t="s">
        <v>34</v>
      </c>
      <c r="E31" s="193"/>
      <c r="F31" s="188"/>
      <c r="G31" s="189"/>
    </row>
  </sheetData>
  <sheetProtection/>
  <mergeCells count="33">
    <mergeCell ref="A1:G1"/>
    <mergeCell ref="C2:C3"/>
    <mergeCell ref="C9:C10"/>
    <mergeCell ref="A2:A21"/>
    <mergeCell ref="C4:C6"/>
    <mergeCell ref="B2:B8"/>
    <mergeCell ref="C7:C8"/>
    <mergeCell ref="D7:D8"/>
    <mergeCell ref="E7:E8"/>
    <mergeCell ref="C11:C12"/>
    <mergeCell ref="C13:C14"/>
    <mergeCell ref="E19:E20"/>
    <mergeCell ref="B21:C21"/>
    <mergeCell ref="B9:B20"/>
    <mergeCell ref="C19:C20"/>
    <mergeCell ref="C15:C16"/>
    <mergeCell ref="C17:C18"/>
    <mergeCell ref="A23:A31"/>
    <mergeCell ref="B23:C25"/>
    <mergeCell ref="B26:C28"/>
    <mergeCell ref="B29:C31"/>
    <mergeCell ref="D23:E23"/>
    <mergeCell ref="F23:G25"/>
    <mergeCell ref="D24:E24"/>
    <mergeCell ref="D25:E25"/>
    <mergeCell ref="D26:E26"/>
    <mergeCell ref="F26:G28"/>
    <mergeCell ref="D27:E27"/>
    <mergeCell ref="D28:E28"/>
    <mergeCell ref="D29:E29"/>
    <mergeCell ref="F29:G31"/>
    <mergeCell ref="D30:E30"/>
    <mergeCell ref="D31:E31"/>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1"/>
  <sheetViews>
    <sheetView zoomScalePageLayoutView="0" workbookViewId="0" topLeftCell="A1">
      <selection activeCell="D4" sqref="D4"/>
    </sheetView>
  </sheetViews>
  <sheetFormatPr defaultColWidth="9.00390625" defaultRowHeight="13.5"/>
  <cols>
    <col min="1" max="1" width="3.625" style="12" customWidth="1"/>
    <col min="2" max="2" width="3.875" style="12" customWidth="1"/>
    <col min="3" max="3" width="24.625" style="12" customWidth="1"/>
    <col min="4" max="4" width="11.25390625" style="12" customWidth="1"/>
    <col min="5" max="5" width="12.625" style="12" customWidth="1"/>
    <col min="6" max="6" width="8.50390625" style="12" bestFit="1" customWidth="1"/>
    <col min="7" max="7" width="21.625" style="12" bestFit="1" customWidth="1"/>
    <col min="8" max="16384" width="9.00390625" style="12" customWidth="1"/>
  </cols>
  <sheetData>
    <row r="1" spans="1:7" ht="14.25" customHeight="1">
      <c r="A1" s="236" t="s">
        <v>35</v>
      </c>
      <c r="B1" s="237"/>
      <c r="C1" s="237"/>
      <c r="D1" s="14"/>
      <c r="E1" s="14"/>
      <c r="F1" s="14"/>
      <c r="G1" s="15"/>
    </row>
    <row r="2" spans="1:7" ht="13.5" customHeight="1">
      <c r="A2" s="212" t="s">
        <v>18</v>
      </c>
      <c r="B2" s="212" t="s">
        <v>19</v>
      </c>
      <c r="C2" s="208" t="s">
        <v>234</v>
      </c>
      <c r="D2" s="16" t="s">
        <v>45</v>
      </c>
      <c r="E2" s="16" t="s">
        <v>52</v>
      </c>
      <c r="F2" s="18" t="s">
        <v>57</v>
      </c>
      <c r="G2" s="18" t="s">
        <v>58</v>
      </c>
    </row>
    <row r="3" spans="1:7" ht="13.5">
      <c r="A3" s="213"/>
      <c r="B3" s="213"/>
      <c r="C3" s="209"/>
      <c r="D3" s="30">
        <f>'患者数入力'!C3</f>
        <v>0</v>
      </c>
      <c r="E3" s="24">
        <f>ROUNDDOWN(D3/5,1)</f>
        <v>0</v>
      </c>
      <c r="F3" s="22" t="s">
        <v>55</v>
      </c>
      <c r="G3" s="19"/>
    </row>
    <row r="4" spans="1:7" ht="13.5">
      <c r="A4" s="213"/>
      <c r="B4" s="213"/>
      <c r="C4" s="194" t="s">
        <v>235</v>
      </c>
      <c r="D4" s="18" t="s">
        <v>46</v>
      </c>
      <c r="E4" s="18" t="s">
        <v>53</v>
      </c>
      <c r="F4" s="22"/>
      <c r="G4" s="19" t="s">
        <v>18</v>
      </c>
    </row>
    <row r="5" spans="1:7" ht="13.5">
      <c r="A5" s="213"/>
      <c r="B5" s="213"/>
      <c r="C5" s="194"/>
      <c r="D5" s="19"/>
      <c r="E5" s="19"/>
      <c r="F5" s="22"/>
      <c r="G5" s="19"/>
    </row>
    <row r="6" spans="1:7" ht="13.5">
      <c r="A6" s="213"/>
      <c r="B6" s="213"/>
      <c r="C6" s="194"/>
      <c r="D6" s="30">
        <f>'患者数入力'!C4</f>
        <v>0</v>
      </c>
      <c r="E6" s="24">
        <f>ROUNDDOWN(D6/2.5,1)</f>
        <v>0</v>
      </c>
      <c r="F6" s="22"/>
      <c r="G6" s="19" t="s">
        <v>60</v>
      </c>
    </row>
    <row r="7" spans="1:7" ht="13.5">
      <c r="A7" s="213"/>
      <c r="B7" s="213"/>
      <c r="C7" s="194" t="s">
        <v>23</v>
      </c>
      <c r="D7" s="232"/>
      <c r="E7" s="234"/>
      <c r="F7" s="25">
        <f>E3+E6+E10+E16</f>
        <v>0</v>
      </c>
      <c r="G7" s="19" t="s">
        <v>215</v>
      </c>
    </row>
    <row r="8" spans="1:7" ht="17.25">
      <c r="A8" s="213"/>
      <c r="B8" s="214"/>
      <c r="C8" s="194"/>
      <c r="D8" s="233"/>
      <c r="E8" s="225"/>
      <c r="F8" s="20"/>
      <c r="G8" s="27">
        <f>(F7-36)/16+2</f>
        <v>-0.25</v>
      </c>
    </row>
    <row r="9" spans="1:7" ht="13.5">
      <c r="A9" s="213"/>
      <c r="B9" s="210" t="s">
        <v>24</v>
      </c>
      <c r="C9" s="194" t="s">
        <v>25</v>
      </c>
      <c r="D9" s="18" t="s">
        <v>47</v>
      </c>
      <c r="E9" s="18" t="s">
        <v>54</v>
      </c>
      <c r="F9" s="20"/>
      <c r="G9" s="22" t="s">
        <v>36</v>
      </c>
    </row>
    <row r="10" spans="1:7" ht="13.5">
      <c r="A10" s="213"/>
      <c r="B10" s="210"/>
      <c r="C10" s="194"/>
      <c r="D10" s="30">
        <f>'患者数入力'!C7</f>
        <v>0</v>
      </c>
      <c r="E10" s="25">
        <f>ROUNDDOWN((D10+D12)/3,1)</f>
        <v>0</v>
      </c>
      <c r="F10" s="20"/>
      <c r="G10" s="20"/>
    </row>
    <row r="11" spans="1:7" ht="13.5" customHeight="1">
      <c r="A11" s="213"/>
      <c r="B11" s="210"/>
      <c r="C11" s="194" t="s">
        <v>26</v>
      </c>
      <c r="D11" s="16" t="s">
        <v>48</v>
      </c>
      <c r="E11" s="20"/>
      <c r="F11" s="20"/>
      <c r="G11" s="20"/>
    </row>
    <row r="12" spans="1:7" ht="13.5">
      <c r="A12" s="213"/>
      <c r="B12" s="210"/>
      <c r="C12" s="194"/>
      <c r="D12" s="30">
        <f>'患者数入力'!C8</f>
        <v>0</v>
      </c>
      <c r="E12" s="21"/>
      <c r="F12" s="20"/>
      <c r="G12" s="20"/>
    </row>
    <row r="13" spans="1:7" ht="13.5">
      <c r="A13" s="213"/>
      <c r="B13" s="210"/>
      <c r="C13" s="194" t="s">
        <v>27</v>
      </c>
      <c r="D13" s="16" t="s">
        <v>49</v>
      </c>
      <c r="E13" s="18" t="s">
        <v>56</v>
      </c>
      <c r="F13" s="20"/>
      <c r="G13" s="23" t="s">
        <v>59</v>
      </c>
    </row>
    <row r="14" spans="1:7" ht="13.5">
      <c r="A14" s="213"/>
      <c r="B14" s="210"/>
      <c r="C14" s="194"/>
      <c r="D14" s="30">
        <f>'患者数入力'!C9</f>
        <v>0</v>
      </c>
      <c r="E14" s="19"/>
      <c r="F14" s="20"/>
      <c r="G14" s="19"/>
    </row>
    <row r="15" spans="1:7" ht="13.5">
      <c r="A15" s="213"/>
      <c r="B15" s="210"/>
      <c r="C15" s="194" t="s">
        <v>28</v>
      </c>
      <c r="D15" s="16" t="s">
        <v>50</v>
      </c>
      <c r="E15" s="19"/>
      <c r="F15" s="20"/>
      <c r="G15" s="19"/>
    </row>
    <row r="16" spans="1:7" ht="17.25">
      <c r="A16" s="213"/>
      <c r="B16" s="210"/>
      <c r="C16" s="194"/>
      <c r="D16" s="30">
        <f>'患者数入力'!C10</f>
        <v>0</v>
      </c>
      <c r="E16" s="26">
        <f>ROUNDDOWN(D14+D16+D18,1)</f>
        <v>0</v>
      </c>
      <c r="F16" s="20"/>
      <c r="G16" s="27" t="s">
        <v>37</v>
      </c>
    </row>
    <row r="17" spans="1:7" ht="13.5">
      <c r="A17" s="213"/>
      <c r="B17" s="210"/>
      <c r="C17" s="194" t="s">
        <v>29</v>
      </c>
      <c r="D17" s="18" t="s">
        <v>51</v>
      </c>
      <c r="E17" s="20"/>
      <c r="F17" s="20"/>
      <c r="G17" s="19"/>
    </row>
    <row r="18" spans="1:7" ht="13.5">
      <c r="A18" s="213"/>
      <c r="B18" s="210"/>
      <c r="C18" s="194"/>
      <c r="D18" s="30">
        <f>'患者数入力'!C11</f>
        <v>0</v>
      </c>
      <c r="E18" s="21"/>
      <c r="F18" s="20"/>
      <c r="G18" s="20"/>
    </row>
    <row r="19" spans="1:7" ht="13.5">
      <c r="A19" s="213"/>
      <c r="B19" s="210"/>
      <c r="C19" s="194" t="s">
        <v>30</v>
      </c>
      <c r="D19" s="232"/>
      <c r="E19" s="234"/>
      <c r="F19" s="20"/>
      <c r="G19" s="20"/>
    </row>
    <row r="20" spans="1:7" ht="13.5">
      <c r="A20" s="213"/>
      <c r="B20" s="210"/>
      <c r="C20" s="194"/>
      <c r="D20" s="233"/>
      <c r="E20" s="225"/>
      <c r="F20" s="21"/>
      <c r="G20" s="21"/>
    </row>
    <row r="21" spans="1:7" ht="40.5">
      <c r="A21" s="214"/>
      <c r="B21" s="194" t="s">
        <v>31</v>
      </c>
      <c r="C21" s="194"/>
      <c r="D21" s="10" t="s">
        <v>32</v>
      </c>
      <c r="E21" s="10" t="s">
        <v>33</v>
      </c>
      <c r="F21" s="11"/>
      <c r="G21" s="10" t="s">
        <v>61</v>
      </c>
    </row>
    <row r="22" spans="1:7" ht="13.5">
      <c r="A22" s="13"/>
      <c r="B22" s="13"/>
      <c r="C22" s="13"/>
      <c r="D22" s="13"/>
      <c r="E22" s="13"/>
      <c r="F22" s="13"/>
      <c r="G22" s="13"/>
    </row>
    <row r="23" spans="1:7" ht="13.5">
      <c r="A23" s="215" t="s">
        <v>43</v>
      </c>
      <c r="B23" s="235" t="s">
        <v>38</v>
      </c>
      <c r="C23" s="235"/>
      <c r="D23" s="195" t="s">
        <v>62</v>
      </c>
      <c r="E23" s="196"/>
      <c r="F23" s="230" t="s">
        <v>39</v>
      </c>
      <c r="G23" s="230"/>
    </row>
    <row r="24" spans="1:7" ht="13.5">
      <c r="A24" s="216"/>
      <c r="B24" s="235"/>
      <c r="C24" s="235"/>
      <c r="D24" s="203"/>
      <c r="E24" s="204"/>
      <c r="F24" s="230"/>
      <c r="G24" s="230"/>
    </row>
    <row r="25" spans="1:7" ht="13.5">
      <c r="A25" s="216"/>
      <c r="B25" s="235"/>
      <c r="C25" s="235"/>
      <c r="D25" s="192" t="s">
        <v>44</v>
      </c>
      <c r="E25" s="193"/>
      <c r="F25" s="230"/>
      <c r="G25" s="230"/>
    </row>
    <row r="26" spans="1:7" ht="13.5">
      <c r="A26" s="216"/>
      <c r="B26" s="235" t="s">
        <v>40</v>
      </c>
      <c r="C26" s="235"/>
      <c r="D26" s="195" t="s">
        <v>63</v>
      </c>
      <c r="E26" s="196"/>
      <c r="F26" s="230" t="s">
        <v>41</v>
      </c>
      <c r="G26" s="230"/>
    </row>
    <row r="27" spans="1:7" ht="13.5">
      <c r="A27" s="216"/>
      <c r="B27" s="235"/>
      <c r="C27" s="235"/>
      <c r="D27" s="203"/>
      <c r="E27" s="204"/>
      <c r="F27" s="230"/>
      <c r="G27" s="230"/>
    </row>
    <row r="28" spans="1:7" ht="13.5" customHeight="1">
      <c r="A28" s="216"/>
      <c r="B28" s="235"/>
      <c r="C28" s="235"/>
      <c r="D28" s="192" t="s">
        <v>34</v>
      </c>
      <c r="E28" s="193"/>
      <c r="F28" s="230"/>
      <c r="G28" s="230"/>
    </row>
    <row r="29" spans="1:7" ht="13.5" customHeight="1">
      <c r="A29" s="216"/>
      <c r="B29" s="235" t="s">
        <v>42</v>
      </c>
      <c r="C29" s="235"/>
      <c r="D29" s="195" t="s">
        <v>64</v>
      </c>
      <c r="E29" s="196"/>
      <c r="F29" s="231"/>
      <c r="G29" s="231"/>
    </row>
    <row r="30" spans="1:7" ht="13.5">
      <c r="A30" s="216"/>
      <c r="B30" s="235"/>
      <c r="C30" s="235"/>
      <c r="D30" s="190">
        <f>D24+D27</f>
        <v>0</v>
      </c>
      <c r="E30" s="191"/>
      <c r="F30" s="231"/>
      <c r="G30" s="231"/>
    </row>
    <row r="31" spans="1:7" ht="13.5">
      <c r="A31" s="217"/>
      <c r="B31" s="235"/>
      <c r="C31" s="235"/>
      <c r="D31" s="192" t="s">
        <v>34</v>
      </c>
      <c r="E31" s="193"/>
      <c r="F31" s="231"/>
      <c r="G31" s="231"/>
    </row>
  </sheetData>
  <sheetProtection/>
  <mergeCells count="34">
    <mergeCell ref="A23:A31"/>
    <mergeCell ref="D24:E24"/>
    <mergeCell ref="D27:E27"/>
    <mergeCell ref="D30:E30"/>
    <mergeCell ref="B26:C28"/>
    <mergeCell ref="B29:C31"/>
    <mergeCell ref="D26:E26"/>
    <mergeCell ref="D28:E28"/>
    <mergeCell ref="B23:C25"/>
    <mergeCell ref="B2:B8"/>
    <mergeCell ref="D23:E23"/>
    <mergeCell ref="D25:E25"/>
    <mergeCell ref="F26:G28"/>
    <mergeCell ref="F29:G31"/>
    <mergeCell ref="A2:A21"/>
    <mergeCell ref="B9:B20"/>
    <mergeCell ref="C2:C3"/>
    <mergeCell ref="C19:C20"/>
    <mergeCell ref="D29:E29"/>
    <mergeCell ref="D31:E31"/>
    <mergeCell ref="C4:C6"/>
    <mergeCell ref="C7:C8"/>
    <mergeCell ref="D7:D8"/>
    <mergeCell ref="E7:E8"/>
    <mergeCell ref="F23:G25"/>
    <mergeCell ref="E19:E20"/>
    <mergeCell ref="D19:D20"/>
    <mergeCell ref="B21:C21"/>
    <mergeCell ref="A1:C1"/>
    <mergeCell ref="C9:C10"/>
    <mergeCell ref="C11:C12"/>
    <mergeCell ref="C13:C14"/>
    <mergeCell ref="C15:C16"/>
    <mergeCell ref="C17:C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1"/>
  <sheetViews>
    <sheetView zoomScalePageLayoutView="0" workbookViewId="0" topLeftCell="A1">
      <selection activeCell="D8" sqref="D8"/>
    </sheetView>
  </sheetViews>
  <sheetFormatPr defaultColWidth="9.00390625" defaultRowHeight="13.5"/>
  <cols>
    <col min="1" max="1" width="3.625" style="76" customWidth="1"/>
    <col min="2" max="2" width="3.875" style="76" customWidth="1"/>
    <col min="3" max="3" width="24.625" style="76" customWidth="1"/>
    <col min="4" max="4" width="11.25390625" style="76" customWidth="1"/>
    <col min="5" max="5" width="19.875" style="76" customWidth="1"/>
    <col min="6" max="6" width="23.00390625" style="76" customWidth="1"/>
    <col min="7" max="16384" width="9.00390625" style="76" customWidth="1"/>
  </cols>
  <sheetData>
    <row r="1" spans="1:6" ht="14.25" customHeight="1">
      <c r="A1" s="236" t="s">
        <v>256</v>
      </c>
      <c r="B1" s="237"/>
      <c r="C1" s="237"/>
      <c r="D1" s="14"/>
      <c r="E1" s="14"/>
      <c r="F1" s="15"/>
    </row>
    <row r="2" spans="1:6" ht="13.5" customHeight="1">
      <c r="A2" s="210" t="s">
        <v>18</v>
      </c>
      <c r="B2" s="210" t="s">
        <v>19</v>
      </c>
      <c r="C2" s="194" t="s">
        <v>20</v>
      </c>
      <c r="D2" s="82"/>
      <c r="E2" s="240"/>
      <c r="F2" s="18"/>
    </row>
    <row r="3" spans="1:6" ht="13.5">
      <c r="A3" s="210"/>
      <c r="B3" s="210"/>
      <c r="C3" s="194"/>
      <c r="D3" s="80"/>
      <c r="E3" s="241"/>
      <c r="F3" s="19"/>
    </row>
    <row r="4" spans="1:6" ht="13.5">
      <c r="A4" s="210"/>
      <c r="B4" s="210"/>
      <c r="C4" s="194" t="s">
        <v>22</v>
      </c>
      <c r="D4" s="84"/>
      <c r="E4" s="240"/>
      <c r="F4" s="19" t="s">
        <v>21</v>
      </c>
    </row>
    <row r="5" spans="1:6" ht="13.5">
      <c r="A5" s="210"/>
      <c r="B5" s="210"/>
      <c r="C5" s="194"/>
      <c r="D5" s="86"/>
      <c r="E5" s="241"/>
      <c r="F5" s="19" t="s">
        <v>175</v>
      </c>
    </row>
    <row r="6" spans="1:6" ht="27">
      <c r="A6" s="210"/>
      <c r="B6" s="210"/>
      <c r="C6" s="194" t="s">
        <v>23</v>
      </c>
      <c r="D6" s="82" t="s">
        <v>166</v>
      </c>
      <c r="E6" s="82" t="s">
        <v>167</v>
      </c>
      <c r="F6" s="17" t="s">
        <v>176</v>
      </c>
    </row>
    <row r="7" spans="1:6" ht="13.5">
      <c r="A7" s="210"/>
      <c r="B7" s="210"/>
      <c r="C7" s="194"/>
      <c r="D7" s="80"/>
      <c r="E7" s="80" t="s">
        <v>174</v>
      </c>
      <c r="F7" s="81" t="s">
        <v>177</v>
      </c>
    </row>
    <row r="8" spans="1:6" ht="13.5">
      <c r="A8" s="210"/>
      <c r="B8" s="210"/>
      <c r="C8" s="194"/>
      <c r="D8" s="30">
        <f>'患者数入力'!C5</f>
        <v>0</v>
      </c>
      <c r="E8" s="69"/>
      <c r="F8" s="98"/>
    </row>
    <row r="9" spans="1:6" ht="13.5" customHeight="1">
      <c r="A9" s="210"/>
      <c r="B9" s="210" t="s">
        <v>24</v>
      </c>
      <c r="C9" s="194" t="s">
        <v>25</v>
      </c>
      <c r="D9" s="89"/>
      <c r="E9" s="84" t="s">
        <v>169</v>
      </c>
      <c r="F9" s="97" t="s">
        <v>34</v>
      </c>
    </row>
    <row r="10" spans="1:6" ht="13.5">
      <c r="A10" s="210"/>
      <c r="B10" s="210"/>
      <c r="C10" s="194"/>
      <c r="D10" s="90"/>
      <c r="E10" s="93">
        <f>D20-52</f>
        <v>-52</v>
      </c>
      <c r="F10" s="77"/>
    </row>
    <row r="11" spans="1:6" ht="13.5">
      <c r="A11" s="210"/>
      <c r="B11" s="210"/>
      <c r="C11" s="194" t="s">
        <v>26</v>
      </c>
      <c r="D11" s="91"/>
      <c r="E11" s="85"/>
      <c r="F11" s="77"/>
    </row>
    <row r="12" spans="1:6" ht="13.5">
      <c r="A12" s="210"/>
      <c r="B12" s="210"/>
      <c r="C12" s="194"/>
      <c r="D12" s="92"/>
      <c r="E12" s="96" t="s">
        <v>172</v>
      </c>
      <c r="F12" s="77"/>
    </row>
    <row r="13" spans="1:6" ht="13.5">
      <c r="A13" s="210"/>
      <c r="B13" s="210"/>
      <c r="C13" s="194" t="s">
        <v>27</v>
      </c>
      <c r="D13" s="91"/>
      <c r="E13" s="86" t="s">
        <v>170</v>
      </c>
      <c r="F13" s="19"/>
    </row>
    <row r="14" spans="1:6" ht="13.5">
      <c r="A14" s="210"/>
      <c r="B14" s="210"/>
      <c r="C14" s="194"/>
      <c r="D14" s="92"/>
      <c r="E14" s="86"/>
      <c r="F14" s="19"/>
    </row>
    <row r="15" spans="1:6" ht="13.5">
      <c r="A15" s="210"/>
      <c r="B15" s="210"/>
      <c r="C15" s="194" t="s">
        <v>28</v>
      </c>
      <c r="D15" s="91"/>
      <c r="E15" s="86"/>
      <c r="F15" s="19"/>
    </row>
    <row r="16" spans="1:6" ht="17.25">
      <c r="A16" s="210"/>
      <c r="B16" s="210"/>
      <c r="C16" s="194"/>
      <c r="D16" s="92"/>
      <c r="E16" s="87"/>
      <c r="F16" s="95"/>
    </row>
    <row r="17" spans="1:6" ht="13.5">
      <c r="A17" s="210"/>
      <c r="B17" s="210"/>
      <c r="C17" s="194" t="s">
        <v>29</v>
      </c>
      <c r="D17" s="89"/>
      <c r="E17" s="85" t="s">
        <v>171</v>
      </c>
      <c r="F17" s="19"/>
    </row>
    <row r="18" spans="1:6" ht="13.5">
      <c r="A18" s="210"/>
      <c r="B18" s="210"/>
      <c r="C18" s="194"/>
      <c r="D18" s="92"/>
      <c r="E18" s="85" t="s">
        <v>173</v>
      </c>
      <c r="F18" s="77"/>
    </row>
    <row r="19" spans="1:6" ht="13.5">
      <c r="A19" s="210"/>
      <c r="B19" s="210"/>
      <c r="C19" s="194" t="s">
        <v>30</v>
      </c>
      <c r="D19" s="91" t="s">
        <v>168</v>
      </c>
      <c r="E19" s="94">
        <f>ROUNDDOWN(E10/16+3,1)</f>
        <v>-0.2</v>
      </c>
      <c r="F19" s="77"/>
    </row>
    <row r="20" spans="1:6" ht="13.5">
      <c r="A20" s="210"/>
      <c r="B20" s="210"/>
      <c r="C20" s="194"/>
      <c r="D20" s="128">
        <f>'患者数入力'!C12</f>
        <v>0</v>
      </c>
      <c r="E20" s="83"/>
      <c r="F20" s="78"/>
    </row>
    <row r="21" spans="1:6" ht="40.5">
      <c r="A21" s="210"/>
      <c r="B21" s="194" t="s">
        <v>31</v>
      </c>
      <c r="C21" s="194"/>
      <c r="D21" s="10" t="s">
        <v>32</v>
      </c>
      <c r="E21" s="28" t="s">
        <v>33</v>
      </c>
      <c r="F21" s="11"/>
    </row>
    <row r="22" spans="1:6" ht="13.5">
      <c r="A22" s="79"/>
      <c r="B22" s="79"/>
      <c r="C22" s="79"/>
      <c r="D22" s="79"/>
      <c r="E22" s="79"/>
      <c r="F22" s="79"/>
    </row>
    <row r="23" spans="1:6" ht="13.5">
      <c r="A23" s="215" t="s">
        <v>43</v>
      </c>
      <c r="B23" s="235" t="s">
        <v>38</v>
      </c>
      <c r="C23" s="235"/>
      <c r="D23" s="195" t="s">
        <v>178</v>
      </c>
      <c r="E23" s="196"/>
      <c r="F23" s="230" t="s">
        <v>194</v>
      </c>
    </row>
    <row r="24" spans="1:6" ht="13.5">
      <c r="A24" s="216"/>
      <c r="B24" s="235"/>
      <c r="C24" s="235"/>
      <c r="D24" s="203"/>
      <c r="E24" s="204"/>
      <c r="F24" s="230"/>
    </row>
    <row r="25" spans="1:6" ht="13.5">
      <c r="A25" s="216"/>
      <c r="B25" s="235"/>
      <c r="C25" s="235"/>
      <c r="D25" s="192" t="s">
        <v>165</v>
      </c>
      <c r="E25" s="193"/>
      <c r="F25" s="230"/>
    </row>
    <row r="26" spans="1:6" ht="13.5" customHeight="1">
      <c r="A26" s="216"/>
      <c r="B26" s="235" t="s">
        <v>40</v>
      </c>
      <c r="C26" s="235"/>
      <c r="D26" s="195" t="s">
        <v>179</v>
      </c>
      <c r="E26" s="196"/>
      <c r="F26" s="230" t="s">
        <v>195</v>
      </c>
    </row>
    <row r="27" spans="1:6" ht="13.5" customHeight="1">
      <c r="A27" s="216"/>
      <c r="B27" s="235"/>
      <c r="C27" s="235"/>
      <c r="D27" s="203"/>
      <c r="E27" s="204"/>
      <c r="F27" s="230"/>
    </row>
    <row r="28" spans="1:6" ht="27.75" customHeight="1">
      <c r="A28" s="216"/>
      <c r="B28" s="235"/>
      <c r="C28" s="235"/>
      <c r="D28" s="192" t="s">
        <v>34</v>
      </c>
      <c r="E28" s="193"/>
      <c r="F28" s="230"/>
    </row>
    <row r="29" spans="1:6" ht="13.5">
      <c r="A29" s="216"/>
      <c r="B29" s="235" t="s">
        <v>42</v>
      </c>
      <c r="C29" s="235"/>
      <c r="D29" s="195" t="s">
        <v>180</v>
      </c>
      <c r="E29" s="196"/>
      <c r="F29" s="231"/>
    </row>
    <row r="30" spans="1:6" ht="13.5">
      <c r="A30" s="216"/>
      <c r="B30" s="235"/>
      <c r="C30" s="235"/>
      <c r="D30" s="190">
        <f>D24+D27</f>
        <v>0</v>
      </c>
      <c r="E30" s="191"/>
      <c r="F30" s="231"/>
    </row>
    <row r="31" spans="1:6" ht="13.5">
      <c r="A31" s="217"/>
      <c r="B31" s="235"/>
      <c r="C31" s="235"/>
      <c r="D31" s="192" t="s">
        <v>34</v>
      </c>
      <c r="E31" s="193"/>
      <c r="F31" s="231"/>
    </row>
  </sheetData>
  <sheetProtection/>
  <mergeCells count="32">
    <mergeCell ref="A2:A21"/>
    <mergeCell ref="C15:C16"/>
    <mergeCell ref="C17:C18"/>
    <mergeCell ref="B21:C21"/>
    <mergeCell ref="C19:C20"/>
    <mergeCell ref="B9:B20"/>
    <mergeCell ref="A1:C1"/>
    <mergeCell ref="C9:C10"/>
    <mergeCell ref="C11:C12"/>
    <mergeCell ref="C13:C14"/>
    <mergeCell ref="D29:E29"/>
    <mergeCell ref="D31:E31"/>
    <mergeCell ref="B2:B8"/>
    <mergeCell ref="C2:C3"/>
    <mergeCell ref="C4:C5"/>
    <mergeCell ref="C6:C8"/>
    <mergeCell ref="A23:A31"/>
    <mergeCell ref="D24:E24"/>
    <mergeCell ref="D27:E27"/>
    <mergeCell ref="D30:E30"/>
    <mergeCell ref="B26:C28"/>
    <mergeCell ref="B29:C31"/>
    <mergeCell ref="D23:E23"/>
    <mergeCell ref="D25:E25"/>
    <mergeCell ref="B23:C25"/>
    <mergeCell ref="D26:E26"/>
    <mergeCell ref="D28:E28"/>
    <mergeCell ref="E2:E3"/>
    <mergeCell ref="E4:E5"/>
    <mergeCell ref="F26:F28"/>
    <mergeCell ref="F29:F31"/>
    <mergeCell ref="F23:F2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1"/>
  <sheetViews>
    <sheetView zoomScalePageLayoutView="0" workbookViewId="0" topLeftCell="A1">
      <selection activeCell="D1" sqref="D1"/>
    </sheetView>
  </sheetViews>
  <sheetFormatPr defaultColWidth="9.00390625" defaultRowHeight="13.5"/>
  <cols>
    <col min="1" max="1" width="3.625" style="76" customWidth="1"/>
    <col min="2" max="2" width="3.875" style="76" customWidth="1"/>
    <col min="3" max="3" width="24.625" style="76" customWidth="1"/>
    <col min="4" max="4" width="11.25390625" style="76" customWidth="1"/>
    <col min="5" max="5" width="22.125" style="76" customWidth="1"/>
    <col min="6" max="6" width="21.625" style="76" bestFit="1" customWidth="1"/>
    <col min="7" max="16384" width="9.00390625" style="76" customWidth="1"/>
  </cols>
  <sheetData>
    <row r="1" spans="1:6" ht="14.25" customHeight="1">
      <c r="A1" s="236" t="s">
        <v>257</v>
      </c>
      <c r="B1" s="237"/>
      <c r="C1" s="237"/>
      <c r="D1" s="14"/>
      <c r="E1" s="14"/>
      <c r="F1" s="15"/>
    </row>
    <row r="2" spans="1:6" ht="13.5" customHeight="1">
      <c r="A2" s="210" t="s">
        <v>18</v>
      </c>
      <c r="B2" s="210" t="s">
        <v>19</v>
      </c>
      <c r="C2" s="194" t="s">
        <v>20</v>
      </c>
      <c r="D2" s="82"/>
      <c r="E2" s="240"/>
      <c r="F2" s="18"/>
    </row>
    <row r="3" spans="1:6" ht="13.5">
      <c r="A3" s="210"/>
      <c r="B3" s="210"/>
      <c r="C3" s="194"/>
      <c r="D3" s="80"/>
      <c r="E3" s="241"/>
      <c r="F3" s="19"/>
    </row>
    <row r="4" spans="1:6" ht="13.5">
      <c r="A4" s="210"/>
      <c r="B4" s="210"/>
      <c r="C4" s="194" t="s">
        <v>22</v>
      </c>
      <c r="D4" s="84"/>
      <c r="E4" s="240"/>
      <c r="F4" s="19" t="s">
        <v>21</v>
      </c>
    </row>
    <row r="5" spans="1:6" ht="13.5">
      <c r="A5" s="210"/>
      <c r="B5" s="210"/>
      <c r="C5" s="194"/>
      <c r="D5" s="86"/>
      <c r="E5" s="241"/>
      <c r="F5" s="19" t="s">
        <v>175</v>
      </c>
    </row>
    <row r="6" spans="1:6" ht="27">
      <c r="A6" s="210"/>
      <c r="B6" s="210"/>
      <c r="C6" s="194" t="s">
        <v>23</v>
      </c>
      <c r="D6" s="82" t="s">
        <v>181</v>
      </c>
      <c r="E6" s="82" t="s">
        <v>167</v>
      </c>
      <c r="F6" s="17" t="s">
        <v>176</v>
      </c>
    </row>
    <row r="7" spans="1:6" ht="13.5">
      <c r="A7" s="210"/>
      <c r="B7" s="210"/>
      <c r="C7" s="194"/>
      <c r="D7" s="80"/>
      <c r="E7" s="80" t="s">
        <v>182</v>
      </c>
      <c r="F7" s="81" t="s">
        <v>183</v>
      </c>
    </row>
    <row r="8" spans="1:6" ht="13.5">
      <c r="A8" s="210"/>
      <c r="B8" s="210"/>
      <c r="C8" s="194"/>
      <c r="D8" s="30">
        <f>'患者数入力'!C5</f>
        <v>0</v>
      </c>
      <c r="E8" s="69"/>
      <c r="F8" s="98">
        <v>0</v>
      </c>
    </row>
    <row r="9" spans="1:6" ht="13.5" customHeight="1">
      <c r="A9" s="210"/>
      <c r="B9" s="210" t="s">
        <v>24</v>
      </c>
      <c r="C9" s="194" t="s">
        <v>25</v>
      </c>
      <c r="D9" s="89"/>
      <c r="E9" s="84" t="s">
        <v>191</v>
      </c>
      <c r="F9" s="97" t="s">
        <v>34</v>
      </c>
    </row>
    <row r="10" spans="1:6" ht="13.5">
      <c r="A10" s="210"/>
      <c r="B10" s="210"/>
      <c r="C10" s="194"/>
      <c r="D10" s="90"/>
      <c r="E10" s="93">
        <f>D20-16</f>
        <v>-16</v>
      </c>
      <c r="F10" s="77"/>
    </row>
    <row r="11" spans="1:6" ht="13.5">
      <c r="A11" s="210"/>
      <c r="B11" s="210"/>
      <c r="C11" s="194" t="s">
        <v>26</v>
      </c>
      <c r="D11" s="91"/>
      <c r="E11" s="85"/>
      <c r="F11" s="77"/>
    </row>
    <row r="12" spans="1:6" ht="13.5">
      <c r="A12" s="210"/>
      <c r="B12" s="210"/>
      <c r="C12" s="194"/>
      <c r="D12" s="92"/>
      <c r="E12" s="96" t="s">
        <v>184</v>
      </c>
      <c r="F12" s="77"/>
    </row>
    <row r="13" spans="1:6" ht="13.5">
      <c r="A13" s="210"/>
      <c r="B13" s="210"/>
      <c r="C13" s="194" t="s">
        <v>27</v>
      </c>
      <c r="D13" s="91"/>
      <c r="E13" s="86" t="s">
        <v>192</v>
      </c>
      <c r="F13" s="19"/>
    </row>
    <row r="14" spans="1:6" ht="13.5">
      <c r="A14" s="210"/>
      <c r="B14" s="210"/>
      <c r="C14" s="194"/>
      <c r="D14" s="92"/>
      <c r="E14" s="86"/>
      <c r="F14" s="19"/>
    </row>
    <row r="15" spans="1:6" ht="13.5">
      <c r="A15" s="210"/>
      <c r="B15" s="210"/>
      <c r="C15" s="194" t="s">
        <v>28</v>
      </c>
      <c r="D15" s="91"/>
      <c r="E15" s="86"/>
      <c r="F15" s="19"/>
    </row>
    <row r="16" spans="1:6" ht="17.25">
      <c r="A16" s="210"/>
      <c r="B16" s="210"/>
      <c r="C16" s="194"/>
      <c r="D16" s="92"/>
      <c r="E16" s="87"/>
      <c r="F16" s="95"/>
    </row>
    <row r="17" spans="1:6" ht="13.5">
      <c r="A17" s="210"/>
      <c r="B17" s="210"/>
      <c r="C17" s="194" t="s">
        <v>29</v>
      </c>
      <c r="D17" s="89"/>
      <c r="E17" s="85" t="s">
        <v>185</v>
      </c>
      <c r="F17" s="19"/>
    </row>
    <row r="18" spans="1:6" ht="13.5">
      <c r="A18" s="210"/>
      <c r="B18" s="210"/>
      <c r="C18" s="194"/>
      <c r="D18" s="92"/>
      <c r="E18" s="85" t="s">
        <v>193</v>
      </c>
      <c r="F18" s="77"/>
    </row>
    <row r="19" spans="1:6" ht="13.5">
      <c r="A19" s="210"/>
      <c r="B19" s="210"/>
      <c r="C19" s="194" t="s">
        <v>30</v>
      </c>
      <c r="D19" s="91" t="s">
        <v>186</v>
      </c>
      <c r="E19" s="94">
        <f>ROUNDDOWN(E10/16+1,1)</f>
        <v>0</v>
      </c>
      <c r="F19" s="77"/>
    </row>
    <row r="20" spans="1:6" ht="13.5">
      <c r="A20" s="210"/>
      <c r="B20" s="210"/>
      <c r="C20" s="194"/>
      <c r="D20" s="128">
        <f>'患者数入力'!C12</f>
        <v>0</v>
      </c>
      <c r="E20" s="83"/>
      <c r="F20" s="78"/>
    </row>
    <row r="21" spans="1:6" ht="40.5">
      <c r="A21" s="210"/>
      <c r="B21" s="194" t="s">
        <v>31</v>
      </c>
      <c r="C21" s="194"/>
      <c r="D21" s="10" t="s">
        <v>32</v>
      </c>
      <c r="E21" s="28" t="s">
        <v>33</v>
      </c>
      <c r="F21" s="11"/>
    </row>
    <row r="22" spans="1:6" ht="13.5">
      <c r="A22" s="79"/>
      <c r="B22" s="79"/>
      <c r="C22" s="79"/>
      <c r="D22" s="79"/>
      <c r="E22" s="79"/>
      <c r="F22" s="79"/>
    </row>
    <row r="23" spans="1:6" ht="13.5">
      <c r="A23" s="215" t="s">
        <v>43</v>
      </c>
      <c r="B23" s="235" t="s">
        <v>38</v>
      </c>
      <c r="C23" s="235"/>
      <c r="D23" s="195" t="s">
        <v>187</v>
      </c>
      <c r="E23" s="196"/>
      <c r="F23" s="230" t="s">
        <v>194</v>
      </c>
    </row>
    <row r="24" spans="1:6" ht="13.5">
      <c r="A24" s="216"/>
      <c r="B24" s="235"/>
      <c r="C24" s="235"/>
      <c r="D24" s="203">
        <v>0</v>
      </c>
      <c r="E24" s="204"/>
      <c r="F24" s="230"/>
    </row>
    <row r="25" spans="1:6" ht="13.5">
      <c r="A25" s="216"/>
      <c r="B25" s="235"/>
      <c r="C25" s="235"/>
      <c r="D25" s="192" t="s">
        <v>188</v>
      </c>
      <c r="E25" s="193"/>
      <c r="F25" s="230"/>
    </row>
    <row r="26" spans="1:6" ht="13.5" customHeight="1">
      <c r="A26" s="216"/>
      <c r="B26" s="235" t="s">
        <v>40</v>
      </c>
      <c r="C26" s="235"/>
      <c r="D26" s="195" t="s">
        <v>189</v>
      </c>
      <c r="E26" s="196"/>
      <c r="F26" s="230" t="s">
        <v>195</v>
      </c>
    </row>
    <row r="27" spans="1:6" ht="13.5" customHeight="1">
      <c r="A27" s="216"/>
      <c r="B27" s="235"/>
      <c r="C27" s="235"/>
      <c r="D27" s="203">
        <v>0</v>
      </c>
      <c r="E27" s="204"/>
      <c r="F27" s="230"/>
    </row>
    <row r="28" spans="1:6" ht="27" customHeight="1">
      <c r="A28" s="216"/>
      <c r="B28" s="235"/>
      <c r="C28" s="235"/>
      <c r="D28" s="192" t="s">
        <v>34</v>
      </c>
      <c r="E28" s="193"/>
      <c r="F28" s="230"/>
    </row>
    <row r="29" spans="1:6" ht="13.5">
      <c r="A29" s="216"/>
      <c r="B29" s="235" t="s">
        <v>42</v>
      </c>
      <c r="C29" s="235"/>
      <c r="D29" s="195" t="s">
        <v>190</v>
      </c>
      <c r="E29" s="196"/>
      <c r="F29" s="231"/>
    </row>
    <row r="30" spans="1:6" ht="13.5">
      <c r="A30" s="216"/>
      <c r="B30" s="235"/>
      <c r="C30" s="235"/>
      <c r="D30" s="190">
        <f>D24+D27</f>
        <v>0</v>
      </c>
      <c r="E30" s="191"/>
      <c r="F30" s="231"/>
    </row>
    <row r="31" spans="1:6" ht="13.5">
      <c r="A31" s="217"/>
      <c r="B31" s="235"/>
      <c r="C31" s="235"/>
      <c r="D31" s="192" t="s">
        <v>34</v>
      </c>
      <c r="E31" s="193"/>
      <c r="F31" s="231"/>
    </row>
  </sheetData>
  <sheetProtection/>
  <mergeCells count="32">
    <mergeCell ref="F26:F28"/>
    <mergeCell ref="F29:F31"/>
    <mergeCell ref="A23:A31"/>
    <mergeCell ref="D24:E24"/>
    <mergeCell ref="D27:E27"/>
    <mergeCell ref="D30:E30"/>
    <mergeCell ref="B26:C28"/>
    <mergeCell ref="B29:C31"/>
    <mergeCell ref="D26:E26"/>
    <mergeCell ref="D28:E28"/>
    <mergeCell ref="D29:E29"/>
    <mergeCell ref="D31:E31"/>
    <mergeCell ref="B2:B8"/>
    <mergeCell ref="C2:C3"/>
    <mergeCell ref="C4:C5"/>
    <mergeCell ref="C6:C8"/>
    <mergeCell ref="B9:B20"/>
    <mergeCell ref="B23:C25"/>
    <mergeCell ref="E2:E3"/>
    <mergeCell ref="E4:E5"/>
    <mergeCell ref="A1:C1"/>
    <mergeCell ref="C9:C10"/>
    <mergeCell ref="C11:C12"/>
    <mergeCell ref="C13:C14"/>
    <mergeCell ref="D23:E23"/>
    <mergeCell ref="D25:E25"/>
    <mergeCell ref="F23:F25"/>
    <mergeCell ref="A2:A21"/>
    <mergeCell ref="C15:C16"/>
    <mergeCell ref="C17:C18"/>
    <mergeCell ref="B21:C21"/>
    <mergeCell ref="C19:C20"/>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6"/>
  <sheetViews>
    <sheetView zoomScalePageLayoutView="0" workbookViewId="0" topLeftCell="A1">
      <selection activeCell="D1" sqref="D1"/>
    </sheetView>
  </sheetViews>
  <sheetFormatPr defaultColWidth="9.00390625" defaultRowHeight="13.5"/>
  <cols>
    <col min="1" max="1" width="3.625" style="76" customWidth="1"/>
    <col min="2" max="2" width="3.875" style="76" customWidth="1"/>
    <col min="3" max="3" width="24.625" style="76" customWidth="1"/>
    <col min="4" max="4" width="11.25390625" style="76" customWidth="1"/>
    <col min="5" max="5" width="12.625" style="76" customWidth="1"/>
    <col min="6" max="6" width="8.50390625" style="76" bestFit="1" customWidth="1"/>
    <col min="7" max="7" width="21.625" style="76" bestFit="1" customWidth="1"/>
    <col min="8" max="16384" width="9.00390625" style="76" customWidth="1"/>
  </cols>
  <sheetData>
    <row r="1" spans="1:7" ht="14.25" customHeight="1">
      <c r="A1" s="236" t="s">
        <v>258</v>
      </c>
      <c r="B1" s="237"/>
      <c r="C1" s="237"/>
      <c r="D1" s="14"/>
      <c r="E1" s="14"/>
      <c r="F1" s="14"/>
      <c r="G1" s="15"/>
    </row>
    <row r="2" spans="1:7" ht="13.5">
      <c r="A2" s="210"/>
      <c r="B2" s="210" t="s">
        <v>197</v>
      </c>
      <c r="C2" s="194" t="s">
        <v>198</v>
      </c>
      <c r="D2" s="18" t="s">
        <v>166</v>
      </c>
      <c r="E2" s="18" t="s">
        <v>77</v>
      </c>
      <c r="F2" s="101" t="s">
        <v>65</v>
      </c>
      <c r="G2" s="19" t="s">
        <v>203</v>
      </c>
    </row>
    <row r="3" spans="1:7" ht="17.25">
      <c r="A3" s="210"/>
      <c r="B3" s="210"/>
      <c r="C3" s="194"/>
      <c r="D3" s="30">
        <f>'患者数入力'!C6</f>
        <v>0</v>
      </c>
      <c r="E3" s="26">
        <f>ROUNDDOWN(D3/75,1)</f>
        <v>0</v>
      </c>
      <c r="F3" s="77"/>
      <c r="G3" s="95"/>
    </row>
    <row r="4" spans="1:7" ht="13.5" customHeight="1">
      <c r="A4" s="210"/>
      <c r="B4" s="210" t="s">
        <v>24</v>
      </c>
      <c r="C4" s="194" t="s">
        <v>25</v>
      </c>
      <c r="D4" s="55" t="s">
        <v>199</v>
      </c>
      <c r="E4" s="18" t="s">
        <v>201</v>
      </c>
      <c r="F4" s="102">
        <f>E3+E5+E11</f>
        <v>0</v>
      </c>
      <c r="G4" s="77" t="s">
        <v>204</v>
      </c>
    </row>
    <row r="5" spans="1:7" ht="13.5">
      <c r="A5" s="210"/>
      <c r="B5" s="210"/>
      <c r="C5" s="194"/>
      <c r="D5" s="128">
        <f>'患者数入力'!C7</f>
        <v>0</v>
      </c>
      <c r="E5" s="88">
        <f>ROUNDDOWN(D5/150,1)</f>
        <v>0</v>
      </c>
      <c r="F5" s="99"/>
      <c r="G5" s="77" t="s">
        <v>205</v>
      </c>
    </row>
    <row r="6" spans="1:7" ht="13.5">
      <c r="A6" s="210"/>
      <c r="B6" s="210"/>
      <c r="C6" s="194" t="s">
        <v>26</v>
      </c>
      <c r="D6" s="60" t="s">
        <v>174</v>
      </c>
      <c r="E6" s="242" t="s">
        <v>202</v>
      </c>
      <c r="F6" s="99"/>
      <c r="G6" s="77"/>
    </row>
    <row r="7" spans="1:7" ht="13.5">
      <c r="A7" s="210"/>
      <c r="B7" s="210"/>
      <c r="C7" s="194"/>
      <c r="D7" s="128">
        <f>'患者数入力'!C8</f>
        <v>0</v>
      </c>
      <c r="E7" s="243"/>
      <c r="F7" s="99"/>
      <c r="G7" s="77" t="s">
        <v>130</v>
      </c>
    </row>
    <row r="8" spans="1:7" ht="17.25">
      <c r="A8" s="210"/>
      <c r="B8" s="210"/>
      <c r="C8" s="194" t="s">
        <v>27</v>
      </c>
      <c r="D8" s="60" t="s">
        <v>200</v>
      </c>
      <c r="E8" s="19"/>
      <c r="F8" s="99"/>
      <c r="G8" s="104">
        <f>ROUNDUP(F4,0)</f>
        <v>0</v>
      </c>
    </row>
    <row r="9" spans="1:7" ht="13.5">
      <c r="A9" s="210"/>
      <c r="B9" s="210"/>
      <c r="C9" s="194"/>
      <c r="D9" s="128">
        <f>'患者数入力'!C9</f>
        <v>0</v>
      </c>
      <c r="E9" s="19"/>
      <c r="F9" s="99"/>
      <c r="G9" s="22" t="s">
        <v>34</v>
      </c>
    </row>
    <row r="10" spans="1:7" ht="13.5">
      <c r="A10" s="210"/>
      <c r="B10" s="210"/>
      <c r="C10" s="194" t="s">
        <v>28</v>
      </c>
      <c r="D10" s="60" t="s">
        <v>162</v>
      </c>
      <c r="E10" s="19"/>
      <c r="F10" s="99"/>
      <c r="G10" s="19"/>
    </row>
    <row r="11" spans="1:7" ht="13.5">
      <c r="A11" s="210"/>
      <c r="B11" s="210"/>
      <c r="C11" s="194"/>
      <c r="D11" s="128">
        <f>'患者数入力'!C10</f>
        <v>0</v>
      </c>
      <c r="E11" s="26">
        <f>ROUNDDOWN((D7+D9+D11+D13+D15)/70,1)</f>
        <v>0</v>
      </c>
      <c r="F11" s="99"/>
      <c r="G11" s="103"/>
    </row>
    <row r="12" spans="1:7" ht="13.5">
      <c r="A12" s="210"/>
      <c r="B12" s="210"/>
      <c r="C12" s="194" t="s">
        <v>29</v>
      </c>
      <c r="D12" s="55" t="s">
        <v>163</v>
      </c>
      <c r="E12" s="77"/>
      <c r="F12" s="99"/>
      <c r="G12" s="23" t="s">
        <v>207</v>
      </c>
    </row>
    <row r="13" spans="1:7" ht="13.5">
      <c r="A13" s="210"/>
      <c r="B13" s="210"/>
      <c r="C13" s="194"/>
      <c r="D13" s="128">
        <f>'患者数入力'!C11</f>
        <v>0</v>
      </c>
      <c r="E13" s="77"/>
      <c r="F13" s="99"/>
      <c r="G13" s="77"/>
    </row>
    <row r="14" spans="1:7" ht="17.25">
      <c r="A14" s="210"/>
      <c r="B14" s="210"/>
      <c r="C14" s="194" t="s">
        <v>30</v>
      </c>
      <c r="D14" s="55" t="s">
        <v>164</v>
      </c>
      <c r="E14" s="17"/>
      <c r="F14" s="99"/>
      <c r="G14" s="27" t="s">
        <v>206</v>
      </c>
    </row>
    <row r="15" spans="1:7" ht="13.5">
      <c r="A15" s="210"/>
      <c r="B15" s="210"/>
      <c r="C15" s="194"/>
      <c r="D15" s="128">
        <f>'患者数入力'!C12</f>
        <v>0</v>
      </c>
      <c r="E15" s="32"/>
      <c r="F15" s="100"/>
      <c r="G15" s="78"/>
    </row>
    <row r="16" spans="1:7" ht="40.5">
      <c r="A16" s="210"/>
      <c r="B16" s="194" t="s">
        <v>31</v>
      </c>
      <c r="C16" s="194"/>
      <c r="D16" s="10" t="s">
        <v>32</v>
      </c>
      <c r="E16" s="28" t="s">
        <v>33</v>
      </c>
      <c r="F16" s="11"/>
      <c r="G16" s="11"/>
    </row>
    <row r="17" spans="1:7" ht="13.5">
      <c r="A17" s="79"/>
      <c r="B17" s="79"/>
      <c r="C17" s="79"/>
      <c r="D17" s="79"/>
      <c r="E17" s="79"/>
      <c r="F17" s="79"/>
      <c r="G17" s="79"/>
    </row>
    <row r="18" spans="1:7" ht="13.5">
      <c r="A18" s="215" t="s">
        <v>43</v>
      </c>
      <c r="B18" s="235" t="s">
        <v>38</v>
      </c>
      <c r="C18" s="235"/>
      <c r="D18" s="195" t="s">
        <v>62</v>
      </c>
      <c r="E18" s="196"/>
      <c r="F18" s="230" t="s">
        <v>39</v>
      </c>
      <c r="G18" s="230"/>
    </row>
    <row r="19" spans="1:7" ht="13.5">
      <c r="A19" s="216"/>
      <c r="B19" s="235"/>
      <c r="C19" s="235"/>
      <c r="D19" s="203"/>
      <c r="E19" s="204"/>
      <c r="F19" s="230"/>
      <c r="G19" s="230"/>
    </row>
    <row r="20" spans="1:7" ht="13.5">
      <c r="A20" s="216"/>
      <c r="B20" s="235"/>
      <c r="C20" s="235"/>
      <c r="D20" s="192" t="s">
        <v>196</v>
      </c>
      <c r="E20" s="193"/>
      <c r="F20" s="230"/>
      <c r="G20" s="230"/>
    </row>
    <row r="21" spans="1:7" ht="13.5" customHeight="1">
      <c r="A21" s="216"/>
      <c r="B21" s="235" t="s">
        <v>40</v>
      </c>
      <c r="C21" s="235"/>
      <c r="D21" s="195" t="s">
        <v>63</v>
      </c>
      <c r="E21" s="196"/>
      <c r="F21" s="230" t="s">
        <v>208</v>
      </c>
      <c r="G21" s="230"/>
    </row>
    <row r="22" spans="1:7" ht="13.5" customHeight="1">
      <c r="A22" s="216"/>
      <c r="B22" s="235"/>
      <c r="C22" s="235"/>
      <c r="D22" s="203"/>
      <c r="E22" s="204"/>
      <c r="F22" s="230"/>
      <c r="G22" s="230"/>
    </row>
    <row r="23" spans="1:7" ht="13.5">
      <c r="A23" s="216"/>
      <c r="B23" s="235"/>
      <c r="C23" s="235"/>
      <c r="D23" s="192" t="s">
        <v>34</v>
      </c>
      <c r="E23" s="193"/>
      <c r="F23" s="230"/>
      <c r="G23" s="230"/>
    </row>
    <row r="24" spans="1:7" ht="13.5">
      <c r="A24" s="216"/>
      <c r="B24" s="235" t="s">
        <v>42</v>
      </c>
      <c r="C24" s="235"/>
      <c r="D24" s="195" t="s">
        <v>64</v>
      </c>
      <c r="E24" s="196"/>
      <c r="F24" s="231"/>
      <c r="G24" s="231"/>
    </row>
    <row r="25" spans="1:7" ht="13.5">
      <c r="A25" s="216"/>
      <c r="B25" s="235"/>
      <c r="C25" s="235"/>
      <c r="D25" s="190">
        <f>D19+D22</f>
        <v>0</v>
      </c>
      <c r="E25" s="191"/>
      <c r="F25" s="231"/>
      <c r="G25" s="231"/>
    </row>
    <row r="26" spans="1:7" ht="13.5">
      <c r="A26" s="217"/>
      <c r="B26" s="235"/>
      <c r="C26" s="235"/>
      <c r="D26" s="192" t="s">
        <v>34</v>
      </c>
      <c r="E26" s="193"/>
      <c r="F26" s="231"/>
      <c r="G26" s="231"/>
    </row>
  </sheetData>
  <sheetProtection/>
  <mergeCells count="29">
    <mergeCell ref="F18:G20"/>
    <mergeCell ref="A2:A16"/>
    <mergeCell ref="A1:C1"/>
    <mergeCell ref="C4:C5"/>
    <mergeCell ref="C6:C7"/>
    <mergeCell ref="C8:C9"/>
    <mergeCell ref="C10:C11"/>
    <mergeCell ref="C12:C13"/>
    <mergeCell ref="B16:C16"/>
    <mergeCell ref="C14:C15"/>
    <mergeCell ref="D24:E24"/>
    <mergeCell ref="D26:E26"/>
    <mergeCell ref="B2:B3"/>
    <mergeCell ref="C2:C3"/>
    <mergeCell ref="B4:B15"/>
    <mergeCell ref="B18:C20"/>
    <mergeCell ref="D18:E18"/>
    <mergeCell ref="D20:E20"/>
    <mergeCell ref="E6:E7"/>
    <mergeCell ref="F21:G23"/>
    <mergeCell ref="F24:G26"/>
    <mergeCell ref="A18:A26"/>
    <mergeCell ref="D19:E19"/>
    <mergeCell ref="D22:E22"/>
    <mergeCell ref="D25:E25"/>
    <mergeCell ref="B21:C23"/>
    <mergeCell ref="B24:C26"/>
    <mergeCell ref="D21:E21"/>
    <mergeCell ref="D23:E23"/>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企画部情報政策課</cp:lastModifiedBy>
  <cp:lastPrinted>2013-02-14T02:44:29Z</cp:lastPrinted>
  <dcterms:created xsi:type="dcterms:W3CDTF">2012-04-09T05:46:30Z</dcterms:created>
  <dcterms:modified xsi:type="dcterms:W3CDTF">2016-07-20T01:22:05Z</dcterms:modified>
  <cp:category/>
  <cp:version/>
  <cp:contentType/>
  <cp:contentStatus/>
</cp:coreProperties>
</file>