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4030450\Desktop\"/>
    </mc:Choice>
  </mc:AlternateContent>
  <bookViews>
    <workbookView xWindow="0" yWindow="0" windowWidth="10215" windowHeight="7125" tabRatio="854"/>
  </bookViews>
  <sheets>
    <sheet name="月単位入力用" sheetId="14" r:id="rId1"/>
  </sheets>
  <externalReferences>
    <externalReference r:id="rId2"/>
    <externalReference r:id="rId3"/>
    <externalReference r:id="rId4"/>
  </externalReferences>
  <definedNames>
    <definedName name="AS2DocOpenMode" hidden="1">"AS2DocumentEdit"</definedName>
    <definedName name="haishutukeisuu" localSheetId="0" hidden="1">{"'第２表'!$W$27:$AA$68"}</definedName>
    <definedName name="haishutukeisuu" hidden="1">{"'第２表'!$W$27:$AA$68"}</definedName>
    <definedName name="HTML_CodePage" hidden="1">932</definedName>
    <definedName name="HTML_Control" localSheetId="0" hidden="1">{"'第２表'!$W$27:$AA$68"}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inv補正COP">[1]空調導入前算定!$BB$29:$BM$53</definedName>
    <definedName name="lpu" localSheetId="0" hidden="1">{"'第２表'!$W$27:$AA$68"}</definedName>
    <definedName name="lpu" hidden="1">{"'第２表'!$W$27:$AA$68"}</definedName>
    <definedName name="pps推移" localSheetId="0" hidden="1">{"'第２表'!$W$27:$AA$68"}</definedName>
    <definedName name="pps推移" hidden="1">{"'第２表'!$W$27:$AA$68"}</definedName>
    <definedName name="_xlnm.Print_Area" localSheetId="0">月単位入力用!$B$1:$Z$45</definedName>
    <definedName name="初期設定_基準年度">[2]初期設定!$E$4</definedName>
    <definedName name="初期設定_電気事業者">[2]初期設定!$E$8</definedName>
    <definedName name="大分類">[3]①!$A$36:$R$36</definedName>
    <definedName name="電気事業者別排出係数">[2]電気事業者別排出係数!$A$1:$C$12</definedName>
    <definedName name="日本標準産業分類一覧">[2]日本標準産業分類!$A$2:$A$21</definedName>
    <definedName name="排出係数">[2]排出係数!$A$1:$D$9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4" l="1"/>
  <c r="L5" i="14" s="1"/>
  <c r="O5" i="14" s="1"/>
  <c r="R5" i="14" s="1"/>
  <c r="U5" i="14" s="1"/>
  <c r="F17" i="14" s="1"/>
  <c r="I17" i="14" s="1"/>
  <c r="L17" i="14" s="1"/>
  <c r="O17" i="14" s="1"/>
  <c r="R17" i="14" s="1"/>
  <c r="U17" i="14" s="1"/>
  <c r="H7" i="14"/>
  <c r="K7" i="14"/>
  <c r="N7" i="14"/>
  <c r="Q7" i="14"/>
  <c r="T7" i="14"/>
  <c r="W7" i="14"/>
  <c r="H8" i="14"/>
  <c r="K8" i="14"/>
  <c r="N8" i="14"/>
  <c r="Q8" i="14"/>
  <c r="T8" i="14"/>
  <c r="W8" i="14"/>
  <c r="H9" i="14"/>
  <c r="K9" i="14"/>
  <c r="N9" i="14"/>
  <c r="Q9" i="14"/>
  <c r="T9" i="14"/>
  <c r="W9" i="14"/>
  <c r="H10" i="14"/>
  <c r="K10" i="14"/>
  <c r="N10" i="14"/>
  <c r="Q10" i="14"/>
  <c r="T10" i="14"/>
  <c r="W10" i="14"/>
  <c r="H11" i="14"/>
  <c r="K11" i="14"/>
  <c r="N11" i="14"/>
  <c r="Q11" i="14"/>
  <c r="T11" i="14"/>
  <c r="W11" i="14"/>
  <c r="H12" i="14"/>
  <c r="K12" i="14"/>
  <c r="N12" i="14"/>
  <c r="Q12" i="14"/>
  <c r="T12" i="14"/>
  <c r="W12" i="14"/>
  <c r="H13" i="14"/>
  <c r="K13" i="14"/>
  <c r="N13" i="14"/>
  <c r="Q13" i="14"/>
  <c r="T13" i="14"/>
  <c r="W13" i="14"/>
  <c r="H14" i="14"/>
  <c r="K14" i="14"/>
  <c r="N14" i="14"/>
  <c r="Q14" i="14"/>
  <c r="T14" i="14"/>
  <c r="W14" i="14"/>
  <c r="H15" i="14"/>
  <c r="K15" i="14"/>
  <c r="N15" i="14"/>
  <c r="Q15" i="14"/>
  <c r="T15" i="14"/>
  <c r="W15" i="14"/>
  <c r="H16" i="14"/>
  <c r="K16" i="14"/>
  <c r="N16" i="14"/>
  <c r="Q16" i="14"/>
  <c r="T16" i="14"/>
  <c r="W16" i="14"/>
  <c r="H19" i="14"/>
  <c r="K19" i="14"/>
  <c r="N19" i="14"/>
  <c r="Q19" i="14"/>
  <c r="T19" i="14"/>
  <c r="W19" i="14"/>
  <c r="X19" i="14"/>
  <c r="Z19" i="14" s="1"/>
  <c r="Y19" i="14"/>
  <c r="G34" i="14" s="1"/>
  <c r="H20" i="14"/>
  <c r="K20" i="14"/>
  <c r="N20" i="14"/>
  <c r="Q20" i="14"/>
  <c r="T20" i="14"/>
  <c r="W20" i="14"/>
  <c r="X20" i="14"/>
  <c r="Z20" i="14" s="1"/>
  <c r="Y20" i="14"/>
  <c r="H21" i="14"/>
  <c r="K21" i="14"/>
  <c r="N21" i="14"/>
  <c r="Q21" i="14"/>
  <c r="T21" i="14"/>
  <c r="W21" i="14"/>
  <c r="X21" i="14"/>
  <c r="Z21" i="14" s="1"/>
  <c r="Y21" i="14"/>
  <c r="G36" i="14" s="1"/>
  <c r="O36" i="14" s="1"/>
  <c r="H22" i="14"/>
  <c r="K22" i="14"/>
  <c r="N22" i="14"/>
  <c r="Q22" i="14"/>
  <c r="T22" i="14"/>
  <c r="W22" i="14"/>
  <c r="X22" i="14"/>
  <c r="Z22" i="14" s="1"/>
  <c r="Y22" i="14"/>
  <c r="G37" i="14" s="1"/>
  <c r="O37" i="14" s="1"/>
  <c r="H23" i="14"/>
  <c r="K23" i="14"/>
  <c r="N23" i="14"/>
  <c r="Q23" i="14"/>
  <c r="T23" i="14"/>
  <c r="W23" i="14"/>
  <c r="X23" i="14"/>
  <c r="Z23" i="14" s="1"/>
  <c r="Y23" i="14"/>
  <c r="G38" i="14" s="1"/>
  <c r="H24" i="14"/>
  <c r="K24" i="14"/>
  <c r="N24" i="14"/>
  <c r="Q24" i="14"/>
  <c r="T24" i="14"/>
  <c r="W24" i="14"/>
  <c r="X24" i="14"/>
  <c r="Z24" i="14" s="1"/>
  <c r="Y24" i="14"/>
  <c r="H25" i="14"/>
  <c r="K25" i="14"/>
  <c r="N25" i="14"/>
  <c r="Q25" i="14"/>
  <c r="T25" i="14"/>
  <c r="W25" i="14"/>
  <c r="X25" i="14"/>
  <c r="Z25" i="14" s="1"/>
  <c r="Y25" i="14"/>
  <c r="H26" i="14"/>
  <c r="K26" i="14"/>
  <c r="N26" i="14"/>
  <c r="Q26" i="14"/>
  <c r="T26" i="14"/>
  <c r="W26" i="14"/>
  <c r="X26" i="14"/>
  <c r="E41" i="14" s="1"/>
  <c r="Y26" i="14"/>
  <c r="H27" i="14"/>
  <c r="K27" i="14"/>
  <c r="N27" i="14"/>
  <c r="Q27" i="14"/>
  <c r="T27" i="14"/>
  <c r="W27" i="14"/>
  <c r="X27" i="14"/>
  <c r="Y27" i="14"/>
  <c r="G42" i="14" s="1"/>
  <c r="T42" i="14" s="1"/>
  <c r="H28" i="14"/>
  <c r="K28" i="14"/>
  <c r="N28" i="14"/>
  <c r="Q28" i="14"/>
  <c r="T28" i="14"/>
  <c r="W28" i="14"/>
  <c r="X28" i="14"/>
  <c r="Y28" i="14"/>
  <c r="G43" i="14" s="1"/>
  <c r="O43" i="14" s="1"/>
  <c r="E34" i="14"/>
  <c r="M34" i="14" s="1"/>
  <c r="G35" i="14"/>
  <c r="O35" i="14" s="1"/>
  <c r="E38" i="14"/>
  <c r="M38" i="14" s="1"/>
  <c r="G39" i="14"/>
  <c r="O39" i="14" s="1"/>
  <c r="E40" i="14"/>
  <c r="R40" i="14" s="1"/>
  <c r="G40" i="14"/>
  <c r="O40" i="14" s="1"/>
  <c r="G41" i="14"/>
  <c r="T41" i="14" s="1"/>
  <c r="E42" i="14"/>
  <c r="M42" i="14"/>
  <c r="R42" i="14"/>
  <c r="E36" i="14" l="1"/>
  <c r="R36" i="14" s="1"/>
  <c r="E37" i="14"/>
  <c r="R37" i="14" s="1"/>
  <c r="Z26" i="14"/>
  <c r="M40" i="14"/>
  <c r="Q40" i="14" s="1"/>
  <c r="V40" i="14" s="1"/>
  <c r="R38" i="14"/>
  <c r="M37" i="14"/>
  <c r="Q37" i="14" s="1"/>
  <c r="V37" i="14" s="1"/>
  <c r="R34" i="14"/>
  <c r="Z28" i="14"/>
  <c r="Z27" i="14"/>
  <c r="O34" i="14"/>
  <c r="T34" i="14"/>
  <c r="R41" i="14"/>
  <c r="M41" i="14"/>
  <c r="O38" i="14"/>
  <c r="Q38" i="14" s="1"/>
  <c r="V38" i="14" s="1"/>
  <c r="T38" i="14"/>
  <c r="Q34" i="14"/>
  <c r="V34" i="14" s="1"/>
  <c r="O42" i="14"/>
  <c r="Q42" i="14" s="1"/>
  <c r="V42" i="14" s="1"/>
  <c r="O41" i="14"/>
  <c r="T43" i="14"/>
  <c r="T40" i="14"/>
  <c r="T39" i="14"/>
  <c r="T37" i="14"/>
  <c r="T36" i="14"/>
  <c r="T35" i="14"/>
  <c r="E43" i="14"/>
  <c r="E39" i="14"/>
  <c r="E35" i="14"/>
  <c r="M36" i="14" l="1"/>
  <c r="Q36" i="14" s="1"/>
  <c r="V36" i="14" s="1"/>
  <c r="R35" i="14"/>
  <c r="M35" i="14"/>
  <c r="O44" i="14"/>
  <c r="O45" i="14" s="1"/>
  <c r="R39" i="14"/>
  <c r="M39" i="14"/>
  <c r="Q39" i="14" s="1"/>
  <c r="V39" i="14" s="1"/>
  <c r="Q41" i="14"/>
  <c r="V41" i="14" s="1"/>
  <c r="R43" i="14"/>
  <c r="M43" i="14"/>
  <c r="Q43" i="14" s="1"/>
  <c r="V43" i="14" s="1"/>
  <c r="T44" i="14"/>
  <c r="T45" i="14" s="1"/>
  <c r="R44" i="14" l="1"/>
  <c r="R45" i="14" s="1"/>
  <c r="Q35" i="14"/>
  <c r="V35" i="14" s="1"/>
  <c r="M44" i="14"/>
  <c r="Q44" i="14" l="1"/>
  <c r="V44" i="14" s="1"/>
  <c r="M45" i="14"/>
  <c r="Q45" i="14" s="1"/>
  <c r="V45" i="14" s="1"/>
</calcChain>
</file>

<file path=xl/comments1.xml><?xml version="1.0" encoding="utf-8"?>
<comments xmlns="http://schemas.openxmlformats.org/spreadsheetml/2006/main">
  <authors>
    <author>政策企画部情報システム課</author>
  </authors>
  <commentList>
    <comment ref="C16" authorId="0" shapeId="0">
      <text>
        <r>
          <rPr>
            <b/>
            <sz val="9"/>
            <color indexed="81"/>
            <rFont val="メイリオ"/>
            <family val="3"/>
            <charset val="128"/>
          </rPr>
          <t>構内使用分のみ（フォークリフト等）</t>
        </r>
      </text>
    </comment>
    <comment ref="C28" authorId="0" shapeId="0">
      <text>
        <r>
          <rPr>
            <b/>
            <sz val="9"/>
            <color indexed="81"/>
            <rFont val="メイリオ"/>
            <family val="3"/>
            <charset val="128"/>
          </rPr>
          <t>構内使用分のみ（フォークリフト等）</t>
        </r>
      </text>
    </comment>
    <comment ref="I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省エネ法での換算係数</t>
        </r>
      </text>
    </comment>
    <comment ref="K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東京電力エナジーパートナーR4年度実績値（環境省公表 R6年11月8日）</t>
        </r>
      </text>
    </comment>
    <comment ref="I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仮に東京ガスの単位発熱量　45.0  を入れています。
東京ガス会社以外から購入している場合は、単位発熱量を確認の上、その値を入力して下さい。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東京ガスR5年度供給実績値（環境省公表 R6年6月28日）</t>
        </r>
      </text>
    </comment>
    <comment ref="I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0.458㎥＝1kgで換算
日本LPガス協会</t>
        </r>
      </text>
    </comment>
  </commentList>
</comments>
</file>

<file path=xl/sharedStrings.xml><?xml version="1.0" encoding="utf-8"?>
<sst xmlns="http://schemas.openxmlformats.org/spreadsheetml/2006/main" count="226" uniqueCount="53">
  <si>
    <t>電気及び燃料種別</t>
    <rPh sb="0" eb="2">
      <t>デンキ</t>
    </rPh>
    <rPh sb="2" eb="3">
      <t>オヨ</t>
    </rPh>
    <rPh sb="4" eb="6">
      <t>ネンリョウ</t>
    </rPh>
    <rPh sb="6" eb="8">
      <t>シュベツ</t>
    </rPh>
    <phoneticPr fontId="2"/>
  </si>
  <si>
    <t>年間使用量</t>
    <rPh sb="0" eb="2">
      <t>ネンカン</t>
    </rPh>
    <rPh sb="2" eb="5">
      <t>シヨウリョウ</t>
    </rPh>
    <phoneticPr fontId="2"/>
  </si>
  <si>
    <t>単位当たり発熱量</t>
    <rPh sb="0" eb="2">
      <t>タンイ</t>
    </rPh>
    <rPh sb="2" eb="3">
      <t>ア</t>
    </rPh>
    <rPh sb="5" eb="8">
      <t>ハツネツリョウ</t>
    </rPh>
    <phoneticPr fontId="2"/>
  </si>
  <si>
    <t>kWh</t>
    <phoneticPr fontId="2"/>
  </si>
  <si>
    <t>GJ/千kWh</t>
    <rPh sb="3" eb="4">
      <t>セン</t>
    </rPh>
    <phoneticPr fontId="2"/>
  </si>
  <si>
    <t>kL</t>
    <phoneticPr fontId="2"/>
  </si>
  <si>
    <t>GJ/kL</t>
    <phoneticPr fontId="2"/>
  </si>
  <si>
    <t>t-C/GJ</t>
    <phoneticPr fontId="2"/>
  </si>
  <si>
    <t>A重油</t>
    <rPh sb="1" eb="3">
      <t>ジュウユ</t>
    </rPh>
    <phoneticPr fontId="2"/>
  </si>
  <si>
    <t>t</t>
    <phoneticPr fontId="2"/>
  </si>
  <si>
    <t>GJ/t</t>
    <phoneticPr fontId="2"/>
  </si>
  <si>
    <t>都市ガス</t>
    <rPh sb="0" eb="2">
      <t>トシ</t>
    </rPh>
    <phoneticPr fontId="2"/>
  </si>
  <si>
    <t>原油換算係数</t>
    <rPh sb="0" eb="2">
      <t>ゲンユ</t>
    </rPh>
    <rPh sb="2" eb="4">
      <t>カンサン</t>
    </rPh>
    <rPh sb="4" eb="6">
      <t>ケイスウ</t>
    </rPh>
    <phoneticPr fontId="2"/>
  </si>
  <si>
    <t>kL/GJ</t>
    <phoneticPr fontId="2"/>
  </si>
  <si>
    <t>燃料及び熱</t>
    <rPh sb="0" eb="2">
      <t>ネンリョウ</t>
    </rPh>
    <rPh sb="2" eb="3">
      <t>オヨ</t>
    </rPh>
    <rPh sb="4" eb="5">
      <t>ネツ</t>
    </rPh>
    <phoneticPr fontId="2"/>
  </si>
  <si>
    <t>液化石油
ガス</t>
    <rPh sb="0" eb="2">
      <t>エキカ</t>
    </rPh>
    <rPh sb="2" eb="4">
      <t>セキユ</t>
    </rPh>
    <phoneticPr fontId="2"/>
  </si>
  <si>
    <t>LPG：t（重量）</t>
    <rPh sb="6" eb="8">
      <t>ジュウリョウ</t>
    </rPh>
    <phoneticPr fontId="2"/>
  </si>
  <si>
    <t>LNG（液化）</t>
    <rPh sb="4" eb="6">
      <t>エキカ</t>
    </rPh>
    <phoneticPr fontId="2"/>
  </si>
  <si>
    <t>液化以外</t>
    <rPh sb="0" eb="2">
      <t>エキカ</t>
    </rPh>
    <rPh sb="2" eb="4">
      <t>イガイ</t>
    </rPh>
    <phoneticPr fontId="2"/>
  </si>
  <si>
    <t>kL</t>
  </si>
  <si>
    <t>天然ガス</t>
    <rPh sb="0" eb="2">
      <t>テンネン</t>
    </rPh>
    <phoneticPr fontId="2"/>
  </si>
  <si>
    <t>揮発油（ガソリン）</t>
    <rPh sb="0" eb="3">
      <t>キハツユ</t>
    </rPh>
    <phoneticPr fontId="2"/>
  </si>
  <si>
    <t>削減量
㋒－㋓</t>
    <rPh sb="0" eb="2">
      <t>サクゲン</t>
    </rPh>
    <rPh sb="2" eb="3">
      <t>リョウ</t>
    </rPh>
    <phoneticPr fontId="2"/>
  </si>
  <si>
    <r>
      <t>CO</t>
    </r>
    <r>
      <rPr>
        <vertAlign val="subscript"/>
        <sz val="11"/>
        <color indexed="8"/>
        <rFont val="メイリオ"/>
        <family val="3"/>
        <charset val="128"/>
      </rPr>
      <t>2</t>
    </r>
    <r>
      <rPr>
        <sz val="11"/>
        <color indexed="8"/>
        <rFont val="メイリオ"/>
        <family val="3"/>
        <charset val="128"/>
      </rPr>
      <t>排出係数</t>
    </r>
    <rPh sb="3" eb="5">
      <t>ハイシュツ</t>
    </rPh>
    <rPh sb="5" eb="7">
      <t>ケイスウ</t>
    </rPh>
    <phoneticPr fontId="2"/>
  </si>
  <si>
    <r>
      <t>CO</t>
    </r>
    <r>
      <rPr>
        <vertAlign val="subscript"/>
        <sz val="11"/>
        <color indexed="8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排出量</t>
    </r>
    <rPh sb="3" eb="5">
      <t>ハイシュツ</t>
    </rPh>
    <rPh sb="5" eb="6">
      <t>リョウ</t>
    </rPh>
    <phoneticPr fontId="2"/>
  </si>
  <si>
    <r>
      <t xml:space="preserve">増減率
</t>
    </r>
    <r>
      <rPr>
        <sz val="9"/>
        <color indexed="8"/>
        <rFont val="メイリオ"/>
        <family val="3"/>
        <charset val="128"/>
      </rPr>
      <t>(㋐－㋑)/㋑</t>
    </r>
    <rPh sb="0" eb="1">
      <t>ゾウ</t>
    </rPh>
    <rPh sb="2" eb="3">
      <t>リツ</t>
    </rPh>
    <phoneticPr fontId="2"/>
  </si>
  <si>
    <r>
      <t>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/千kWh</t>
    </r>
    <rPh sb="6" eb="7">
      <t>セン</t>
    </rPh>
    <phoneticPr fontId="2"/>
  </si>
  <si>
    <r>
      <t>t-CO</t>
    </r>
    <r>
      <rPr>
        <vertAlign val="subscript"/>
        <sz val="11"/>
        <color indexed="8"/>
        <rFont val="メイリオ"/>
        <family val="3"/>
        <charset val="128"/>
      </rPr>
      <t>2</t>
    </r>
    <phoneticPr fontId="2"/>
  </si>
  <si>
    <r>
      <t>GJ/千ｍ</t>
    </r>
    <r>
      <rPr>
        <vertAlign val="superscript"/>
        <sz val="10"/>
        <rFont val="メイリオ"/>
        <family val="3"/>
        <charset val="128"/>
      </rPr>
      <t>3</t>
    </r>
    <phoneticPr fontId="2"/>
  </si>
  <si>
    <r>
      <t>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/千ｍ</t>
    </r>
    <r>
      <rPr>
        <vertAlign val="superscript"/>
        <sz val="10"/>
        <rFont val="メイリオ"/>
        <family val="3"/>
        <charset val="128"/>
      </rPr>
      <t>3</t>
    </r>
    <rPh sb="6" eb="7">
      <t>セン</t>
    </rPh>
    <phoneticPr fontId="2"/>
  </si>
  <si>
    <r>
      <t>t-CO</t>
    </r>
    <r>
      <rPr>
        <b/>
        <vertAlign val="subscript"/>
        <sz val="11"/>
        <color indexed="8"/>
        <rFont val="メイリオ"/>
        <family val="3"/>
        <charset val="128"/>
      </rPr>
      <t>2</t>
    </r>
    <phoneticPr fontId="2"/>
  </si>
  <si>
    <t>灯　油</t>
    <phoneticPr fontId="2"/>
  </si>
  <si>
    <t>軽　油</t>
    <rPh sb="0" eb="1">
      <t>カル</t>
    </rPh>
    <phoneticPr fontId="2"/>
  </si>
  <si>
    <t>小　計　㋕</t>
    <rPh sb="0" eb="1">
      <t>ショウ</t>
    </rPh>
    <rPh sb="2" eb="3">
      <t>ケイ</t>
    </rPh>
    <phoneticPr fontId="2"/>
  </si>
  <si>
    <t>合　計　（㋔＋㋕）</t>
    <rPh sb="0" eb="1">
      <t>ゴウ</t>
    </rPh>
    <rPh sb="2" eb="3">
      <t>ケイ</t>
    </rPh>
    <phoneticPr fontId="2"/>
  </si>
  <si>
    <t>当　期</t>
    <rPh sb="0" eb="1">
      <t>トウ</t>
    </rPh>
    <rPh sb="2" eb="3">
      <t>キ</t>
    </rPh>
    <phoneticPr fontId="2"/>
  </si>
  <si>
    <t>前　期</t>
    <rPh sb="0" eb="1">
      <t>マエ</t>
    </rPh>
    <rPh sb="2" eb="3">
      <t>キ</t>
    </rPh>
    <phoneticPr fontId="2"/>
  </si>
  <si>
    <t>当　期㋐</t>
    <rPh sb="0" eb="1">
      <t>トウ</t>
    </rPh>
    <rPh sb="2" eb="3">
      <t>キ</t>
    </rPh>
    <phoneticPr fontId="2"/>
  </si>
  <si>
    <t>前　期㋑</t>
    <rPh sb="0" eb="1">
      <t>マエ</t>
    </rPh>
    <rPh sb="2" eb="3">
      <t>キ</t>
    </rPh>
    <phoneticPr fontId="2"/>
  </si>
  <si>
    <t>当　期㋒</t>
    <rPh sb="0" eb="1">
      <t>トウ</t>
    </rPh>
    <rPh sb="2" eb="3">
      <t>キ</t>
    </rPh>
    <phoneticPr fontId="2"/>
  </si>
  <si>
    <t>前　期㋓</t>
    <rPh sb="0" eb="1">
      <t>マエ</t>
    </rPh>
    <rPh sb="2" eb="3">
      <t>キ</t>
    </rPh>
    <phoneticPr fontId="2"/>
  </si>
  <si>
    <r>
      <t>LPG：m</t>
    </r>
    <r>
      <rPr>
        <vertAlign val="superscript"/>
        <sz val="11"/>
        <color indexed="8"/>
        <rFont val="メイリオ"/>
        <family val="3"/>
        <charset val="128"/>
      </rPr>
      <t>3</t>
    </r>
    <r>
      <rPr>
        <sz val="11"/>
        <color indexed="8"/>
        <rFont val="メイリオ"/>
        <family val="3"/>
        <charset val="128"/>
      </rPr>
      <t>（体積）</t>
    </r>
    <rPh sb="7" eb="9">
      <t>タイセキ</t>
    </rPh>
    <phoneticPr fontId="2"/>
  </si>
  <si>
    <t>電　気（購入分）㋔ ※自家発電分は除く</t>
    <phoneticPr fontId="2"/>
  </si>
  <si>
    <r>
      <t>千m</t>
    </r>
    <r>
      <rPr>
        <vertAlign val="superscript"/>
        <sz val="11"/>
        <color indexed="8"/>
        <rFont val="メイリオ"/>
        <family val="3"/>
        <charset val="128"/>
      </rPr>
      <t>3</t>
    </r>
    <r>
      <rPr>
        <vertAlign val="superscript"/>
        <sz val="10"/>
        <color indexed="8"/>
        <rFont val="ＭＳ 明朝"/>
        <family val="1"/>
        <charset val="128"/>
      </rPr>
      <t/>
    </r>
    <rPh sb="0" eb="1">
      <t>セン</t>
    </rPh>
    <phoneticPr fontId="2"/>
  </si>
  <si>
    <t>電　気（購入分）㋔ ※自家発電分は除く</t>
    <rPh sb="0" eb="1">
      <t>デン</t>
    </rPh>
    <rPh sb="2" eb="3">
      <t>キ</t>
    </rPh>
    <rPh sb="4" eb="6">
      <t>コウニュウ</t>
    </rPh>
    <rPh sb="6" eb="7">
      <t>ブン</t>
    </rPh>
    <rPh sb="11" eb="13">
      <t>ジカ</t>
    </rPh>
    <rPh sb="13" eb="15">
      <t>ハツデン</t>
    </rPh>
    <rPh sb="15" eb="16">
      <t>ブン</t>
    </rPh>
    <rPh sb="17" eb="18">
      <t>ノゾ</t>
    </rPh>
    <phoneticPr fontId="2"/>
  </si>
  <si>
    <t>エネルギー使用量（原油換算 kL）</t>
    <rPh sb="5" eb="8">
      <t>シヨウリョウ</t>
    </rPh>
    <rPh sb="9" eb="11">
      <t>ゲンユ</t>
    </rPh>
    <rPh sb="11" eb="13">
      <t>カンサン</t>
    </rPh>
    <phoneticPr fontId="2"/>
  </si>
  <si>
    <t>＜年間集計結果＞</t>
    <rPh sb="1" eb="3">
      <t>ネンカン</t>
    </rPh>
    <rPh sb="3" eb="5">
      <t>シュウケイ</t>
    </rPh>
    <rPh sb="5" eb="7">
      <t>ケッカ</t>
    </rPh>
    <phoneticPr fontId="2"/>
  </si>
  <si>
    <t>前期比
増減率(%)</t>
    <rPh sb="0" eb="3">
      <t>ゼンキヒ</t>
    </rPh>
    <rPh sb="4" eb="6">
      <t>ゾウゲン</t>
    </rPh>
    <rPh sb="6" eb="7">
      <t>リツ</t>
    </rPh>
    <phoneticPr fontId="2"/>
  </si>
  <si>
    <t>単　位</t>
    <rPh sb="0" eb="1">
      <t>タン</t>
    </rPh>
    <phoneticPr fontId="2"/>
  </si>
  <si>
    <t>年計</t>
    <rPh sb="0" eb="1">
      <t>ネン</t>
    </rPh>
    <rPh sb="1" eb="2">
      <t>ケイ</t>
    </rPh>
    <phoneticPr fontId="2"/>
  </si>
  <si>
    <t>月</t>
    <rPh sb="0" eb="1">
      <t>ツキ</t>
    </rPh>
    <phoneticPr fontId="2"/>
  </si>
  <si>
    <t>・黄色のセルに、集計開始月及び工場・事業場における月ごとのエネルギー使用量を入力してください。
・単年度のみの場合は「当期」のみ、前年度（省エネルギー対策効果など）と比較する場合は、「前期」も併せて入力してください。
　※入力した合計値は、「＜年間集計結果＞」に表示されます</t>
    <rPh sb="8" eb="10">
      <t>シュウケイ</t>
    </rPh>
    <rPh sb="10" eb="12">
      <t>カイシ</t>
    </rPh>
    <rPh sb="12" eb="13">
      <t>ツキ</t>
    </rPh>
    <rPh sb="13" eb="14">
      <t>オヨ</t>
    </rPh>
    <rPh sb="111" eb="113">
      <t>ニュウリョク</t>
    </rPh>
    <rPh sb="115" eb="118">
      <t>ゴウケイチ</t>
    </rPh>
    <phoneticPr fontId="2"/>
  </si>
  <si>
    <r>
      <t>CO</t>
    </r>
    <r>
      <rPr>
        <vertAlign val="subscript"/>
        <sz val="18"/>
        <color indexed="8"/>
        <rFont val="メイリオ"/>
        <family val="3"/>
        <charset val="128"/>
      </rPr>
      <t>2</t>
    </r>
    <r>
      <rPr>
        <sz val="18"/>
        <color indexed="8"/>
        <rFont val="メイリオ"/>
        <family val="3"/>
        <charset val="128"/>
      </rPr>
      <t>排出量簡易計算シート（月単位入力用）</t>
    </r>
    <rPh sb="3" eb="5">
      <t>ハイシュツ</t>
    </rPh>
    <rPh sb="5" eb="6">
      <t>リョウ</t>
    </rPh>
    <rPh sb="6" eb="8">
      <t>カンイ</t>
    </rPh>
    <rPh sb="8" eb="10">
      <t>ケイサン</t>
    </rPh>
    <rPh sb="14" eb="17">
      <t>ツキタンイ</t>
    </rPh>
    <rPh sb="17" eb="19">
      <t>ニュウリョク</t>
    </rPh>
    <rPh sb="19" eb="20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</si>
</sst>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;[Red]\-#,##0\ "/>
    <numFmt numFmtId="177" formatCode="0.0000"/>
    <numFmt numFmtId="178" formatCode="0.0"/>
    <numFmt numFmtId="179" formatCode="0_ "/>
    <numFmt numFmtId="180" formatCode="0.0000_ "/>
    <numFmt numFmtId="181" formatCode="0.0%"/>
    <numFmt numFmtId="182" formatCode="#,##0_ "/>
    <numFmt numFmtId="183" formatCode="0_);[Red]\(0\)"/>
    <numFmt numFmtId="184" formatCode="0.00_ "/>
    <numFmt numFmtId="185" formatCode="0.000_ "/>
    <numFmt numFmtId="186" formatCode="#&quot;月&quot;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vertAlign val="superscript"/>
      <sz val="10"/>
      <color indexed="8"/>
      <name val="ＭＳ 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8"/>
      <color indexed="8"/>
      <name val="メイリオ"/>
      <family val="3"/>
      <charset val="128"/>
    </font>
    <font>
      <vertAlign val="subscript"/>
      <sz val="18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vertAlign val="subscript"/>
      <sz val="11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vertAlign val="subscript"/>
      <sz val="10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vertAlign val="subscript"/>
      <sz val="11"/>
      <color indexed="8"/>
      <name val="メイリオ"/>
      <family val="3"/>
      <charset val="128"/>
    </font>
    <font>
      <b/>
      <sz val="9"/>
      <color indexed="81"/>
      <name val="メイリオ"/>
      <family val="3"/>
      <charset val="128"/>
    </font>
    <font>
      <vertAlign val="superscript"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1" fillId="0" borderId="0" xfId="3" applyFont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center" vertical="center" shrinkToFit="1"/>
    </xf>
    <xf numFmtId="0" fontId="11" fillId="0" borderId="0" xfId="3" applyFont="1" applyFill="1" applyAlignment="1">
      <alignment vertical="center" shrinkToFit="1"/>
    </xf>
    <xf numFmtId="0" fontId="11" fillId="0" borderId="0" xfId="3" applyFont="1" applyFill="1" applyAlignment="1">
      <alignment vertical="center"/>
    </xf>
    <xf numFmtId="0" fontId="15" fillId="0" borderId="7" xfId="3" applyFont="1" applyFill="1" applyBorder="1" applyAlignment="1">
      <alignment vertical="center"/>
    </xf>
    <xf numFmtId="0" fontId="18" fillId="0" borderId="8" xfId="3" applyFont="1" applyFill="1" applyBorder="1" applyAlignment="1">
      <alignment horizontal="left" vertical="center"/>
    </xf>
    <xf numFmtId="185" fontId="15" fillId="0" borderId="6" xfId="3" applyNumberFormat="1" applyFont="1" applyFill="1" applyBorder="1" applyAlignment="1">
      <alignment vertical="center"/>
    </xf>
    <xf numFmtId="176" fontId="11" fillId="0" borderId="5" xfId="4" applyNumberFormat="1" applyFont="1" applyFill="1" applyBorder="1" applyAlignment="1">
      <alignment vertical="center" shrinkToFit="1"/>
    </xf>
    <xf numFmtId="0" fontId="11" fillId="0" borderId="0" xfId="3" applyFont="1" applyFill="1" applyBorder="1" applyAlignment="1">
      <alignment vertical="center"/>
    </xf>
    <xf numFmtId="0" fontId="11" fillId="0" borderId="32" xfId="3" applyFont="1" applyFill="1" applyBorder="1" applyAlignment="1">
      <alignment vertical="center"/>
    </xf>
    <xf numFmtId="178" fontId="15" fillId="0" borderId="18" xfId="3" applyNumberFormat="1" applyFont="1" applyFill="1" applyBorder="1" applyAlignment="1">
      <alignment vertical="center"/>
    </xf>
    <xf numFmtId="0" fontId="18" fillId="0" borderId="14" xfId="3" applyFont="1" applyFill="1" applyBorder="1" applyAlignment="1">
      <alignment horizontal="left" vertical="center"/>
    </xf>
    <xf numFmtId="184" fontId="15" fillId="0" borderId="10" xfId="3" applyNumberFormat="1" applyFont="1" applyFill="1" applyBorder="1" applyAlignment="1">
      <alignment vertical="center"/>
    </xf>
    <xf numFmtId="0" fontId="18" fillId="0" borderId="9" xfId="3" applyFont="1" applyFill="1" applyBorder="1" applyAlignment="1">
      <alignment horizontal="left" vertical="center"/>
    </xf>
    <xf numFmtId="176" fontId="11" fillId="0" borderId="10" xfId="4" applyNumberFormat="1" applyFont="1" applyFill="1" applyBorder="1" applyAlignment="1">
      <alignment vertical="center" shrinkToFit="1"/>
    </xf>
    <xf numFmtId="0" fontId="11" fillId="0" borderId="19" xfId="3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0" fontId="15" fillId="0" borderId="18" xfId="3" applyFont="1" applyFill="1" applyBorder="1" applyAlignment="1">
      <alignment vertical="center"/>
    </xf>
    <xf numFmtId="180" fontId="15" fillId="0" borderId="16" xfId="3" applyNumberFormat="1" applyFont="1" applyFill="1" applyBorder="1" applyAlignment="1">
      <alignment vertical="center"/>
    </xf>
    <xf numFmtId="0" fontId="11" fillId="0" borderId="18" xfId="3" applyFont="1" applyFill="1" applyBorder="1" applyAlignment="1">
      <alignment vertical="center"/>
    </xf>
    <xf numFmtId="176" fontId="11" fillId="0" borderId="16" xfId="4" applyNumberFormat="1" applyFont="1" applyFill="1" applyBorder="1" applyAlignment="1">
      <alignment vertical="center" shrinkToFit="1"/>
    </xf>
    <xf numFmtId="0" fontId="11" fillId="0" borderId="17" xfId="3" applyFont="1" applyFill="1" applyBorder="1" applyAlignment="1">
      <alignment vertical="center"/>
    </xf>
    <xf numFmtId="0" fontId="15" fillId="0" borderId="18" xfId="3" applyFont="1" applyFill="1" applyBorder="1" applyAlignment="1">
      <alignment horizontal="center" vertical="center" shrinkToFit="1"/>
    </xf>
    <xf numFmtId="0" fontId="11" fillId="0" borderId="14" xfId="3" applyFont="1" applyFill="1" applyBorder="1" applyAlignment="1">
      <alignment vertical="center"/>
    </xf>
    <xf numFmtId="177" fontId="15" fillId="0" borderId="38" xfId="3" applyNumberFormat="1" applyFont="1" applyFill="1" applyBorder="1" applyAlignment="1">
      <alignment vertical="center"/>
    </xf>
    <xf numFmtId="0" fontId="18" fillId="0" borderId="25" xfId="3" applyFont="1" applyFill="1" applyBorder="1" applyAlignment="1">
      <alignment horizontal="left" vertical="center"/>
    </xf>
    <xf numFmtId="176" fontId="11" fillId="0" borderId="24" xfId="4" applyNumberFormat="1" applyFont="1" applyFill="1" applyBorder="1" applyAlignment="1">
      <alignment vertical="center" shrinkToFit="1"/>
    </xf>
    <xf numFmtId="0" fontId="11" fillId="0" borderId="25" xfId="3" applyFont="1" applyFill="1" applyBorder="1" applyAlignment="1">
      <alignment vertical="center"/>
    </xf>
    <xf numFmtId="0" fontId="11" fillId="0" borderId="28" xfId="3" applyFont="1" applyFill="1" applyBorder="1" applyAlignment="1">
      <alignment vertical="center"/>
    </xf>
    <xf numFmtId="176" fontId="11" fillId="2" borderId="20" xfId="3" applyNumberFormat="1" applyFont="1" applyFill="1" applyBorder="1" applyAlignment="1">
      <alignment vertical="center" shrinkToFit="1"/>
    </xf>
    <xf numFmtId="0" fontId="15" fillId="2" borderId="46" xfId="3" applyFont="1" applyFill="1" applyBorder="1" applyAlignment="1">
      <alignment vertical="center"/>
    </xf>
    <xf numFmtId="0" fontId="11" fillId="0" borderId="46" xfId="3" applyFont="1" applyFill="1" applyBorder="1" applyAlignment="1">
      <alignment vertical="center"/>
    </xf>
    <xf numFmtId="0" fontId="11" fillId="2" borderId="46" xfId="3" applyFont="1" applyFill="1" applyBorder="1" applyAlignment="1">
      <alignment vertical="center"/>
    </xf>
    <xf numFmtId="0" fontId="21" fillId="2" borderId="37" xfId="3" applyFont="1" applyFill="1" applyBorder="1" applyAlignment="1">
      <alignment vertical="center"/>
    </xf>
    <xf numFmtId="181" fontId="11" fillId="0" borderId="6" xfId="2" applyNumberFormat="1" applyFont="1" applyFill="1" applyBorder="1" applyAlignment="1">
      <alignment vertical="center" shrinkToFit="1"/>
    </xf>
    <xf numFmtId="181" fontId="11" fillId="0" borderId="16" xfId="2" applyNumberFormat="1" applyFont="1" applyFill="1" applyBorder="1" applyAlignment="1">
      <alignment vertical="center" shrinkToFit="1"/>
    </xf>
    <xf numFmtId="181" fontId="11" fillId="0" borderId="47" xfId="2" applyNumberFormat="1" applyFont="1" applyFill="1" applyBorder="1" applyAlignment="1">
      <alignment vertical="center" shrinkToFit="1"/>
    </xf>
    <xf numFmtId="181" fontId="21" fillId="2" borderId="48" xfId="2" applyNumberFormat="1" applyFont="1" applyFill="1" applyBorder="1" applyAlignment="1">
      <alignment vertical="center" shrinkToFit="1"/>
    </xf>
    <xf numFmtId="182" fontId="11" fillId="0" borderId="6" xfId="3" applyNumberFormat="1" applyFont="1" applyFill="1" applyBorder="1" applyAlignment="1">
      <alignment vertical="center" shrinkToFit="1"/>
    </xf>
    <xf numFmtId="182" fontId="11" fillId="0" borderId="16" xfId="3" applyNumberFormat="1" applyFont="1" applyFill="1" applyBorder="1" applyAlignment="1">
      <alignment vertical="center" shrinkToFit="1"/>
    </xf>
    <xf numFmtId="182" fontId="11" fillId="0" borderId="24" xfId="3" applyNumberFormat="1" applyFont="1" applyFill="1" applyBorder="1" applyAlignment="1">
      <alignment vertical="center" shrinkToFit="1"/>
    </xf>
    <xf numFmtId="182" fontId="11" fillId="2" borderId="20" xfId="3" applyNumberFormat="1" applyFont="1" applyFill="1" applyBorder="1" applyAlignment="1">
      <alignment vertical="center" shrinkToFit="1"/>
    </xf>
    <xf numFmtId="0" fontId="11" fillId="0" borderId="16" xfId="3" applyFont="1" applyFill="1" applyBorder="1" applyAlignment="1">
      <alignment horizontal="center" vertical="center" shrinkToFit="1"/>
    </xf>
    <xf numFmtId="0" fontId="13" fillId="0" borderId="0" xfId="3" applyFont="1" applyBorder="1" applyAlignment="1">
      <alignment horizontal="left" vertical="center" wrapText="1"/>
    </xf>
    <xf numFmtId="0" fontId="13" fillId="0" borderId="0" xfId="3" applyFont="1" applyBorder="1" applyAlignment="1">
      <alignment horizontal="left" vertical="center"/>
    </xf>
    <xf numFmtId="0" fontId="11" fillId="0" borderId="24" xfId="3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176" fontId="11" fillId="0" borderId="20" xfId="3" applyNumberFormat="1" applyFont="1" applyFill="1" applyBorder="1" applyAlignment="1">
      <alignment vertical="center" shrinkToFit="1"/>
    </xf>
    <xf numFmtId="0" fontId="17" fillId="0" borderId="0" xfId="3" applyFont="1" applyFill="1" applyBorder="1" applyAlignment="1">
      <alignment horizontal="left" vertical="center" wrapText="1"/>
    </xf>
    <xf numFmtId="182" fontId="11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1" fillId="0" borderId="14" xfId="3" applyFont="1" applyFill="1" applyBorder="1" applyAlignment="1">
      <alignment horizontal="left" vertical="center" wrapText="1"/>
    </xf>
    <xf numFmtId="182" fontId="11" fillId="0" borderId="16" xfId="1" applyNumberFormat="1" applyFont="1" applyFill="1" applyBorder="1" applyAlignment="1" applyProtection="1">
      <alignment horizontal="right" vertical="center" wrapText="1"/>
      <protection locked="0"/>
    </xf>
    <xf numFmtId="182" fontId="11" fillId="0" borderId="16" xfId="3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3" applyFont="1" applyFill="1" applyBorder="1" applyAlignment="1">
      <alignment horizontal="center" vertical="center" shrinkToFit="1"/>
    </xf>
    <xf numFmtId="0" fontId="11" fillId="0" borderId="9" xfId="3" applyFont="1" applyFill="1" applyBorder="1" applyAlignment="1">
      <alignment horizontal="left" vertical="center" wrapText="1"/>
    </xf>
    <xf numFmtId="182" fontId="11" fillId="0" borderId="10" xfId="1" applyNumberFormat="1" applyFont="1" applyFill="1" applyBorder="1" applyAlignment="1" applyProtection="1">
      <alignment horizontal="right" vertical="center" wrapText="1"/>
      <protection locked="0"/>
    </xf>
    <xf numFmtId="182" fontId="11" fillId="0" borderId="10" xfId="3" applyNumberFormat="1" applyFont="1" applyFill="1" applyBorder="1" applyAlignment="1" applyProtection="1">
      <alignment horizontal="right" vertical="center" wrapText="1"/>
      <protection locked="0"/>
    </xf>
    <xf numFmtId="0" fontId="11" fillId="0" borderId="30" xfId="3" applyFont="1" applyFill="1" applyBorder="1" applyAlignment="1">
      <alignment horizontal="left" vertical="center" wrapText="1"/>
    </xf>
    <xf numFmtId="182" fontId="11" fillId="0" borderId="31" xfId="1" applyNumberFormat="1" applyFont="1" applyFill="1" applyBorder="1" applyAlignment="1" applyProtection="1">
      <alignment horizontal="right" vertical="center" wrapText="1"/>
      <protection locked="0"/>
    </xf>
    <xf numFmtId="182" fontId="11" fillId="0" borderId="29" xfId="3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>
      <alignment vertical="center"/>
    </xf>
    <xf numFmtId="181" fontId="15" fillId="0" borderId="49" xfId="0" applyNumberFormat="1" applyFont="1" applyBorder="1">
      <alignment vertical="center"/>
    </xf>
    <xf numFmtId="182" fontId="15" fillId="0" borderId="50" xfId="1" applyNumberFormat="1" applyFont="1" applyBorder="1">
      <alignment vertical="center"/>
    </xf>
    <xf numFmtId="181" fontId="15" fillId="0" borderId="50" xfId="0" applyNumberFormat="1" applyFont="1" applyBorder="1">
      <alignment vertical="center"/>
    </xf>
    <xf numFmtId="0" fontId="11" fillId="0" borderId="50" xfId="3" applyFont="1" applyFill="1" applyBorder="1" applyAlignment="1">
      <alignment horizontal="center" vertical="center" wrapText="1"/>
    </xf>
    <xf numFmtId="0" fontId="11" fillId="0" borderId="52" xfId="3" applyFont="1" applyFill="1" applyBorder="1" applyAlignment="1">
      <alignment vertical="center"/>
    </xf>
    <xf numFmtId="181" fontId="15" fillId="0" borderId="53" xfId="0" applyNumberFormat="1" applyFont="1" applyBorder="1">
      <alignment vertical="center"/>
    </xf>
    <xf numFmtId="182" fontId="15" fillId="0" borderId="1" xfId="1" applyNumberFormat="1" applyFont="1" applyBorder="1">
      <alignment vertical="center"/>
    </xf>
    <xf numFmtId="181" fontId="15" fillId="0" borderId="1" xfId="0" applyNumberFormat="1" applyFont="1" applyBorder="1">
      <alignment vertical="center"/>
    </xf>
    <xf numFmtId="0" fontId="11" fillId="0" borderId="1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shrinkToFit="1"/>
    </xf>
    <xf numFmtId="181" fontId="15" fillId="0" borderId="54" xfId="0" applyNumberFormat="1" applyFont="1" applyBorder="1">
      <alignment vertical="center"/>
    </xf>
    <xf numFmtId="182" fontId="15" fillId="0" borderId="55" xfId="1" applyNumberFormat="1" applyFont="1" applyBorder="1">
      <alignment vertical="center"/>
    </xf>
    <xf numFmtId="181" fontId="15" fillId="0" borderId="55" xfId="0" applyNumberFormat="1" applyFont="1" applyBorder="1">
      <alignment vertical="center"/>
    </xf>
    <xf numFmtId="0" fontId="11" fillId="0" borderId="55" xfId="3" applyFont="1" applyFill="1" applyBorder="1" applyAlignment="1">
      <alignment horizontal="center" vertical="center" wrapText="1"/>
    </xf>
    <xf numFmtId="0" fontId="26" fillId="0" borderId="56" xfId="9" applyFont="1" applyBorder="1" applyAlignment="1" applyProtection="1">
      <alignment horizontal="center" vertical="center" wrapText="1"/>
    </xf>
    <xf numFmtId="0" fontId="26" fillId="0" borderId="50" xfId="9" applyFont="1" applyBorder="1" applyAlignment="1" applyProtection="1">
      <alignment horizontal="center" vertical="center"/>
    </xf>
    <xf numFmtId="0" fontId="26" fillId="0" borderId="57" xfId="9" applyFont="1" applyBorder="1" applyAlignment="1" applyProtection="1">
      <alignment horizontal="center" vertical="center" wrapText="1"/>
    </xf>
    <xf numFmtId="0" fontId="26" fillId="0" borderId="1" xfId="9" applyFont="1" applyBorder="1" applyAlignment="1" applyProtection="1">
      <alignment horizontal="center" vertical="center"/>
    </xf>
    <xf numFmtId="0" fontId="11" fillId="0" borderId="52" xfId="3" applyFont="1" applyFill="1" applyBorder="1" applyAlignment="1">
      <alignment horizontal="center" vertical="center"/>
    </xf>
    <xf numFmtId="0" fontId="26" fillId="0" borderId="59" xfId="9" applyFont="1" applyBorder="1" applyAlignment="1" applyProtection="1">
      <alignment horizontal="center" vertical="center"/>
    </xf>
    <xf numFmtId="0" fontId="15" fillId="0" borderId="20" xfId="0" applyFont="1" applyBorder="1">
      <alignment vertical="center"/>
    </xf>
    <xf numFmtId="0" fontId="15" fillId="0" borderId="60" xfId="0" applyFont="1" applyBorder="1">
      <alignment vertical="center"/>
    </xf>
    <xf numFmtId="181" fontId="15" fillId="0" borderId="58" xfId="0" applyNumberFormat="1" applyFont="1" applyBorder="1">
      <alignment vertical="center"/>
    </xf>
    <xf numFmtId="181" fontId="15" fillId="0" borderId="59" xfId="0" applyNumberFormat="1" applyFont="1" applyBorder="1">
      <alignment vertical="center"/>
    </xf>
    <xf numFmtId="0" fontId="11" fillId="0" borderId="59" xfId="3" applyFont="1" applyFill="1" applyBorder="1" applyAlignment="1">
      <alignment horizontal="center" vertical="center" wrapText="1"/>
    </xf>
    <xf numFmtId="0" fontId="26" fillId="0" borderId="49" xfId="9" applyFont="1" applyBorder="1" applyAlignment="1" applyProtection="1">
      <alignment horizontal="center" vertical="center" wrapText="1"/>
    </xf>
    <xf numFmtId="0" fontId="26" fillId="0" borderId="50" xfId="9" applyFont="1" applyBorder="1" applyAlignment="1" applyProtection="1">
      <alignment horizontal="center" vertical="center" wrapText="1"/>
    </xf>
    <xf numFmtId="0" fontId="26" fillId="0" borderId="63" xfId="9" applyFont="1" applyBorder="1" applyAlignment="1" applyProtection="1">
      <alignment horizontal="center" vertical="center"/>
    </xf>
    <xf numFmtId="0" fontId="11" fillId="0" borderId="0" xfId="3" applyFont="1" applyBorder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13" fillId="0" borderId="0" xfId="3" applyFont="1" applyBorder="1" applyAlignment="1">
      <alignment horizontal="left" vertical="center" wrapText="1"/>
    </xf>
    <xf numFmtId="0" fontId="13" fillId="0" borderId="0" xfId="3" applyFont="1" applyBorder="1" applyAlignment="1">
      <alignment horizontal="left" vertical="center"/>
    </xf>
    <xf numFmtId="0" fontId="11" fillId="0" borderId="64" xfId="3" applyFont="1" applyFill="1" applyBorder="1" applyAlignment="1">
      <alignment horizontal="center" vertical="center" wrapText="1"/>
    </xf>
    <xf numFmtId="0" fontId="11" fillId="0" borderId="63" xfId="3" applyFont="1" applyFill="1" applyBorder="1" applyAlignment="1">
      <alignment horizontal="center" vertical="center" wrapText="1"/>
    </xf>
    <xf numFmtId="0" fontId="11" fillId="0" borderId="61" xfId="3" applyFont="1" applyFill="1" applyBorder="1" applyAlignment="1">
      <alignment horizontal="center" vertical="center" wrapText="1"/>
    </xf>
    <xf numFmtId="0" fontId="11" fillId="0" borderId="50" xfId="3" applyFont="1" applyFill="1" applyBorder="1" applyAlignment="1">
      <alignment horizontal="center" vertical="center" wrapText="1"/>
    </xf>
    <xf numFmtId="186" fontId="26" fillId="0" borderId="63" xfId="9" applyNumberFormat="1" applyFont="1" applyFill="1" applyBorder="1" applyAlignment="1" applyProtection="1">
      <alignment horizontal="center" vertical="center"/>
    </xf>
    <xf numFmtId="186" fontId="26" fillId="0" borderId="62" xfId="9" applyNumberFormat="1" applyFont="1" applyFill="1" applyBorder="1" applyAlignment="1" applyProtection="1">
      <alignment horizontal="center" vertical="center"/>
    </xf>
    <xf numFmtId="0" fontId="11" fillId="0" borderId="8" xfId="3" applyFont="1" applyFill="1" applyBorder="1" applyAlignment="1">
      <alignment horizontal="center" vertical="center" shrinkToFit="1"/>
    </xf>
    <xf numFmtId="0" fontId="11" fillId="0" borderId="59" xfId="3" applyFont="1" applyFill="1" applyBorder="1" applyAlignment="1">
      <alignment horizontal="center" vertical="center" shrinkToFit="1"/>
    </xf>
    <xf numFmtId="0" fontId="11" fillId="0" borderId="14" xfId="3" applyFont="1" applyFill="1" applyBorder="1" applyAlignment="1">
      <alignment horizontal="center" vertical="center" textRotation="255"/>
    </xf>
    <xf numFmtId="0" fontId="15" fillId="0" borderId="14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1" fillId="0" borderId="1" xfId="3" applyFont="1" applyFill="1" applyBorder="1" applyAlignment="1">
      <alignment horizontal="center" vertical="center" shrinkToFi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50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 wrapText="1"/>
    </xf>
    <xf numFmtId="0" fontId="11" fillId="0" borderId="59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11" fillId="0" borderId="57" xfId="3" applyFont="1" applyFill="1" applyBorder="1" applyAlignment="1">
      <alignment horizontal="center" vertical="center" wrapText="1"/>
    </xf>
    <xf numFmtId="186" fontId="26" fillId="0" borderId="59" xfId="9" applyNumberFormat="1" applyFont="1" applyFill="1" applyBorder="1" applyAlignment="1" applyProtection="1">
      <alignment horizontal="center" vertical="center"/>
    </xf>
    <xf numFmtId="186" fontId="26" fillId="0" borderId="58" xfId="9" applyNumberFormat="1" applyFont="1" applyFill="1" applyBorder="1" applyAlignment="1" applyProtection="1">
      <alignment horizontal="center" vertical="center"/>
    </xf>
    <xf numFmtId="0" fontId="11" fillId="0" borderId="30" xfId="3" applyFont="1" applyFill="1" applyBorder="1" applyAlignment="1">
      <alignment horizontal="center" vertical="center" shrinkToFit="1"/>
    </xf>
    <xf numFmtId="0" fontId="11" fillId="0" borderId="55" xfId="3" applyFont="1" applyFill="1" applyBorder="1" applyAlignment="1">
      <alignment horizontal="center" vertical="center" shrinkToFit="1"/>
    </xf>
    <xf numFmtId="0" fontId="11" fillId="0" borderId="24" xfId="3" applyFont="1" applyFill="1" applyBorder="1" applyAlignment="1">
      <alignment horizontal="center" vertical="center" wrapText="1"/>
    </xf>
    <xf numFmtId="0" fontId="11" fillId="0" borderId="28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13" xfId="3" applyFont="1" applyFill="1" applyBorder="1" applyAlignment="1">
      <alignment horizontal="center" vertical="center" wrapText="1"/>
    </xf>
    <xf numFmtId="179" fontId="11" fillId="0" borderId="2" xfId="3" applyNumberFormat="1" applyFont="1" applyFill="1" applyBorder="1" applyAlignment="1">
      <alignment horizontal="center" vertical="center"/>
    </xf>
    <xf numFmtId="179" fontId="11" fillId="0" borderId="4" xfId="3" applyNumberFormat="1" applyFont="1" applyFill="1" applyBorder="1" applyAlignment="1">
      <alignment horizontal="center" vertical="center"/>
    </xf>
    <xf numFmtId="179" fontId="11" fillId="0" borderId="26" xfId="3" applyNumberFormat="1" applyFont="1" applyFill="1" applyBorder="1" applyAlignment="1">
      <alignment horizontal="center" vertical="center"/>
    </xf>
    <xf numFmtId="179" fontId="11" fillId="0" borderId="27" xfId="3" applyNumberFormat="1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26" xfId="3" applyFont="1" applyFill="1" applyBorder="1" applyAlignment="1">
      <alignment horizontal="center" vertical="center"/>
    </xf>
    <xf numFmtId="0" fontId="11" fillId="0" borderId="27" xfId="3" applyFont="1" applyFill="1" applyBorder="1" applyAlignment="1">
      <alignment horizontal="center" vertical="center"/>
    </xf>
    <xf numFmtId="0" fontId="11" fillId="0" borderId="16" xfId="3" applyFont="1" applyFill="1" applyBorder="1" applyAlignment="1">
      <alignment horizontal="center" vertical="center" shrinkToFit="1"/>
    </xf>
    <xf numFmtId="0" fontId="11" fillId="0" borderId="14" xfId="3" applyFont="1" applyFill="1" applyBorder="1" applyAlignment="1">
      <alignment horizontal="center" vertical="center" shrinkToFit="1"/>
    </xf>
    <xf numFmtId="0" fontId="11" fillId="0" borderId="16" xfId="3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5" xfId="3" applyFont="1" applyFill="1" applyBorder="1" applyAlignment="1">
      <alignment horizontal="center" vertical="center" wrapText="1"/>
    </xf>
    <xf numFmtId="183" fontId="11" fillId="0" borderId="24" xfId="3" applyNumberFormat="1" applyFont="1" applyFill="1" applyBorder="1" applyAlignment="1" applyProtection="1">
      <alignment horizontal="center" vertical="center" wrapText="1"/>
      <protection locked="0"/>
    </xf>
    <xf numFmtId="183" fontId="11" fillId="0" borderId="38" xfId="3" applyNumberFormat="1" applyFont="1" applyFill="1" applyBorder="1" applyAlignment="1" applyProtection="1">
      <alignment horizontal="center" vertical="center" wrapText="1"/>
      <protection locked="0"/>
    </xf>
    <xf numFmtId="180" fontId="15" fillId="0" borderId="40" xfId="3" applyNumberFormat="1" applyFont="1" applyFill="1" applyBorder="1" applyAlignment="1">
      <alignment horizontal="center" vertical="center"/>
    </xf>
    <xf numFmtId="180" fontId="15" fillId="0" borderId="39" xfId="3" applyNumberFormat="1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 wrapText="1"/>
    </xf>
    <xf numFmtId="0" fontId="11" fillId="0" borderId="35" xfId="3" applyFont="1" applyFill="1" applyBorder="1" applyAlignment="1">
      <alignment horizontal="center" vertical="center" wrapText="1"/>
    </xf>
    <xf numFmtId="0" fontId="11" fillId="0" borderId="45" xfId="3" applyFont="1" applyFill="1" applyBorder="1" applyAlignment="1">
      <alignment horizontal="center" vertical="center" wrapText="1"/>
    </xf>
    <xf numFmtId="0" fontId="11" fillId="0" borderId="44" xfId="3" applyFont="1" applyFill="1" applyBorder="1" applyAlignment="1">
      <alignment horizontal="center" vertical="center" shrinkToFit="1"/>
    </xf>
    <xf numFmtId="0" fontId="11" fillId="0" borderId="41" xfId="3" applyFont="1" applyFill="1" applyBorder="1" applyAlignment="1">
      <alignment horizontal="center" vertical="center" shrinkToFit="1"/>
    </xf>
    <xf numFmtId="0" fontId="11" fillId="0" borderId="11" xfId="3" applyFont="1" applyFill="1" applyBorder="1" applyAlignment="1">
      <alignment horizontal="center" vertical="center" textRotation="255"/>
    </xf>
    <xf numFmtId="0" fontId="11" fillId="0" borderId="15" xfId="3" applyFont="1" applyFill="1" applyBorder="1" applyAlignment="1">
      <alignment horizontal="center" vertical="center" textRotation="255"/>
    </xf>
    <xf numFmtId="0" fontId="15" fillId="0" borderId="15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1" fillId="0" borderId="8" xfId="3" applyFont="1" applyFill="1" applyBorder="1" applyAlignment="1">
      <alignment horizontal="center" vertical="center"/>
    </xf>
    <xf numFmtId="186" fontId="26" fillId="3" borderId="63" xfId="9" applyNumberFormat="1" applyFont="1" applyFill="1" applyBorder="1" applyAlignment="1" applyProtection="1">
      <alignment horizontal="center" vertical="center"/>
      <protection locked="0"/>
    </xf>
    <xf numFmtId="182" fontId="15" fillId="3" borderId="59" xfId="1" applyNumberFormat="1" applyFont="1" applyFill="1" applyBorder="1" applyProtection="1">
      <alignment vertical="center"/>
      <protection locked="0"/>
    </xf>
    <xf numFmtId="182" fontId="15" fillId="3" borderId="1" xfId="1" applyNumberFormat="1" applyFont="1" applyFill="1" applyBorder="1" applyProtection="1">
      <alignment vertical="center"/>
      <protection locked="0"/>
    </xf>
    <xf numFmtId="182" fontId="15" fillId="3" borderId="50" xfId="1" applyNumberFormat="1" applyFont="1" applyFill="1" applyBorder="1" applyProtection="1">
      <alignment vertical="center"/>
      <protection locked="0"/>
    </xf>
    <xf numFmtId="182" fontId="15" fillId="3" borderId="55" xfId="1" applyNumberFormat="1" applyFont="1" applyFill="1" applyBorder="1" applyProtection="1">
      <alignment vertical="center"/>
      <protection locked="0"/>
    </xf>
  </cellXfs>
  <cellStyles count="12">
    <cellStyle name="パーセント" xfId="2" builtinId="5"/>
    <cellStyle name="パーセント 2" xfId="11"/>
    <cellStyle name="桁区切り" xfId="1" builtinId="6"/>
    <cellStyle name="桁区切り 2" xfId="4"/>
    <cellStyle name="桁区切り 2 2 2" xfId="5"/>
    <cellStyle name="桁区切り 3" xfId="8"/>
    <cellStyle name="桁区切り 4" xfId="10"/>
    <cellStyle name="標準" xfId="0" builtinId="0"/>
    <cellStyle name="標準 2" xfId="3"/>
    <cellStyle name="標準 2 2 2" xfId="6"/>
    <cellStyle name="標準 3" xfId="7"/>
    <cellStyle name="標準 4" xfId="9"/>
  </cellStyles>
  <dxfs count="0"/>
  <tableStyles count="0" defaultTableStyle="TableStyleMedium2" defaultPivotStyle="PivotStyleLight16"/>
  <colors>
    <mruColors>
      <color rgb="FFFF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pref.saitama.lg.jp/documents/150069/R2.4.2&#27096;&#24335;&#31532;2-1&#21495;&#65288;&#20107;&#26989;&#35336;&#30011;&#26360;_&#35373;&#20633;&#23566;&#20837;&#65289;&#20196;&#21644;2&#24180;&#27096;&#2433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0755\Client2\119165-03\H24&#24230;&#26989;&#21209;\24%20&#20013;&#23567;&#20225;&#26989;&#65381;&#33258;&#27835;&#20307;&#12460;&#12452;&#12489;&#12521;&#12452;&#12531;\&#31639;&#23450;&#22577;&#21578;&#12510;&#12491;&#12517;&#12450;&#12523;\&#38291;&#28716;&#28857;&#26908;&#32080;&#26524;\&#9313;&#27096;&#24335;1&#12392;&#65299;_201212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929/Box/&#12304;02_&#35506;&#25152;&#20849;&#26377;&#12305;05_02_&#28201;&#26262;&#21270;&#23550;&#31574;&#35506;/R05&#24180;&#24230;/&#20013;&#23567;&#25285;&#24403;/22_&#20107;&#26989;&#32773;&#25903;&#25588;/22_05_CO2&#25490;&#20986;&#21066;&#28187;&#35373;&#20633;&#23566;&#20837;&#35036;&#21161;/22_05_010_&#35373;&#20633;&#35036;&#21161;&#12288;&#20363;&#35215;/&#26257;&#12373;&#23550;&#31574;&#35373;&#20633;&#31561;&#23566;&#20837;&#20107;&#26989;/R5&#35201;&#38936;&#12539;&#27096;&#24335;/&#27096;&#24335;/&#65288;&#20027;&#24185;&#30906;&#35469;&#24460;&#65289;&#27096;&#24335;&#31532;1-3&#21495;&#20132;&#20184;&#30003;&#35531;&#26360;&#65288;&#26257;&#12373;&#23550;&#31574;&#35373;&#20633;&#31561;&#23566;&#20837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実施者・事業内容"/>
      <sheetName val="資金計画"/>
      <sheetName val="排出量算定（照明）標準時間ver"/>
      <sheetName val="照明算定(総括表）"/>
      <sheetName val="照明算定(導入前1)"/>
      <sheetName val="照明算定(導入前2)"/>
      <sheetName val="照明挿入前(追加）"/>
      <sheetName val="照明算定(導入後1)"/>
      <sheetName val="照明算定(導入後2)"/>
      <sheetName val="照明導入後(追加）"/>
      <sheetName val="ボイラ排出量算定"/>
      <sheetName val="ボイラ排出量算定（追加)"/>
      <sheetName val="空調導入前算定"/>
      <sheetName val="空調導入後算定"/>
      <sheetName val="Sheet1"/>
      <sheetName val="排出量算定（太陽光）"/>
      <sheetName val="排出量算定(コンプレッサー）"/>
      <sheetName val="排出量算定(任意)"/>
      <sheetName val="比較図"/>
      <sheetName val="省エネ診断"/>
      <sheetName val="資産登録"/>
      <sheetName val="換算シート"/>
    </sheetNames>
    <sheetDataSet>
      <sheetData sheetId="0">
        <row r="97">
          <cell r="A97" t="str">
            <v>農業・林業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9">
          <cell r="BB29" t="str">
            <v>1995年以前</v>
          </cell>
          <cell r="BC29">
            <v>1995</v>
          </cell>
          <cell r="BD29">
            <v>1.05</v>
          </cell>
          <cell r="BE29">
            <v>1.0416666666666667</v>
          </cell>
          <cell r="BF29">
            <v>0.03</v>
          </cell>
          <cell r="BG29">
            <v>0.15</v>
          </cell>
          <cell r="BH29">
            <v>0.09</v>
          </cell>
          <cell r="BI29">
            <v>0.7</v>
          </cell>
          <cell r="BJ29">
            <v>0.64</v>
          </cell>
          <cell r="BK29">
            <v>0.95499999999999996</v>
          </cell>
          <cell r="BL29">
            <v>0.86</v>
          </cell>
          <cell r="BM29">
            <v>0.90749999999999997</v>
          </cell>
        </row>
        <row r="30">
          <cell r="BB30" t="str">
            <v>1996年</v>
          </cell>
          <cell r="BC30">
            <v>1996</v>
          </cell>
          <cell r="BD30">
            <v>1.05</v>
          </cell>
          <cell r="BE30">
            <v>1.0416666666666667</v>
          </cell>
          <cell r="BF30">
            <v>-4.9875000000000003E-2</v>
          </cell>
          <cell r="BG30">
            <v>7.4999999999999997E-2</v>
          </cell>
          <cell r="BH30">
            <v>1.2562499999999997E-2</v>
          </cell>
          <cell r="BI30">
            <v>0.76100000000000001</v>
          </cell>
          <cell r="BJ30">
            <v>0.69550000000000001</v>
          </cell>
          <cell r="BK30">
            <v>1.0365</v>
          </cell>
          <cell r="BL30">
            <v>0.9345</v>
          </cell>
          <cell r="BM30">
            <v>0.98550000000000004</v>
          </cell>
        </row>
        <row r="31">
          <cell r="BB31" t="str">
            <v>1997年</v>
          </cell>
          <cell r="BC31">
            <v>1997</v>
          </cell>
          <cell r="BD31">
            <v>1.05</v>
          </cell>
          <cell r="BE31">
            <v>1.0416666666666667</v>
          </cell>
          <cell r="BF31">
            <v>-0.12975</v>
          </cell>
          <cell r="BG31">
            <v>0</v>
          </cell>
          <cell r="BH31">
            <v>-6.4875000000000002E-2</v>
          </cell>
          <cell r="BI31">
            <v>0.82199999999999995</v>
          </cell>
          <cell r="BJ31">
            <v>0.751</v>
          </cell>
          <cell r="BK31">
            <v>1.1179999999999999</v>
          </cell>
          <cell r="BL31">
            <v>1.0089999999999999</v>
          </cell>
          <cell r="BM31">
            <v>1.0634999999999999</v>
          </cell>
        </row>
        <row r="32">
          <cell r="BB32" t="str">
            <v>1998年</v>
          </cell>
          <cell r="BC32">
            <v>1998</v>
          </cell>
          <cell r="BD32">
            <v>1.05</v>
          </cell>
          <cell r="BE32">
            <v>1.0416666666666667</v>
          </cell>
          <cell r="BF32">
            <v>-0.20962500000000001</v>
          </cell>
          <cell r="BG32">
            <v>-7.4999999999999983E-2</v>
          </cell>
          <cell r="BH32">
            <v>-0.14231250000000001</v>
          </cell>
          <cell r="BI32">
            <v>0.88300000000000001</v>
          </cell>
          <cell r="BJ32">
            <v>0.80649999999999999</v>
          </cell>
          <cell r="BK32">
            <v>1.1995</v>
          </cell>
          <cell r="BL32">
            <v>1.0834999999999999</v>
          </cell>
          <cell r="BM32">
            <v>1.1415</v>
          </cell>
        </row>
        <row r="33">
          <cell r="BB33" t="str">
            <v>1999年</v>
          </cell>
          <cell r="BC33">
            <v>1999</v>
          </cell>
          <cell r="BD33">
            <v>1.05</v>
          </cell>
          <cell r="BE33">
            <v>1.0416666666666667</v>
          </cell>
          <cell r="BF33">
            <v>-0.28949999999999998</v>
          </cell>
          <cell r="BG33">
            <v>-0.15</v>
          </cell>
          <cell r="BH33">
            <v>-0.21975</v>
          </cell>
          <cell r="BI33">
            <v>0.94399999999999995</v>
          </cell>
          <cell r="BJ33">
            <v>0.86199999999999988</v>
          </cell>
          <cell r="BK33">
            <v>1.2809999999999999</v>
          </cell>
          <cell r="BL33">
            <v>1.1579999999999999</v>
          </cell>
          <cell r="BM33">
            <v>1.2195</v>
          </cell>
        </row>
        <row r="34">
          <cell r="BB34" t="str">
            <v>2000年</v>
          </cell>
          <cell r="BC34">
            <v>2000</v>
          </cell>
          <cell r="BD34">
            <v>1.05</v>
          </cell>
          <cell r="BE34">
            <v>1.0416666666666667</v>
          </cell>
          <cell r="BF34">
            <v>-0.36937500000000001</v>
          </cell>
          <cell r="BG34">
            <v>-0.22500000000000001</v>
          </cell>
          <cell r="BH34">
            <v>-0.29718749999999999</v>
          </cell>
          <cell r="BI34">
            <v>1.0049999999999999</v>
          </cell>
          <cell r="BJ34">
            <v>0.91749999999999998</v>
          </cell>
          <cell r="BK34">
            <v>1.3625</v>
          </cell>
          <cell r="BL34">
            <v>1.2324999999999999</v>
          </cell>
          <cell r="BM34">
            <v>1.2974999999999999</v>
          </cell>
        </row>
        <row r="35">
          <cell r="BB35" t="str">
            <v>2001年</v>
          </cell>
          <cell r="BC35">
            <v>2001</v>
          </cell>
          <cell r="BD35">
            <v>1.05</v>
          </cell>
          <cell r="BE35">
            <v>1.0416666666666667</v>
          </cell>
          <cell r="BF35">
            <v>-0.44925000000000004</v>
          </cell>
          <cell r="BG35">
            <v>-0.29999999999999993</v>
          </cell>
          <cell r="BH35">
            <v>-0.37462499999999999</v>
          </cell>
          <cell r="BI35">
            <v>1.0660000000000001</v>
          </cell>
          <cell r="BJ35">
            <v>0.97299999999999986</v>
          </cell>
          <cell r="BK35">
            <v>1.444</v>
          </cell>
          <cell r="BL35">
            <v>1.3069999999999999</v>
          </cell>
          <cell r="BM35">
            <v>1.3754999999999999</v>
          </cell>
        </row>
        <row r="36">
          <cell r="BB36" t="str">
            <v>2002年</v>
          </cell>
          <cell r="BC36">
            <v>2002</v>
          </cell>
          <cell r="BD36">
            <v>1.05</v>
          </cell>
          <cell r="BE36">
            <v>1.0416666666666667</v>
          </cell>
          <cell r="BF36">
            <v>-0.52912499999999996</v>
          </cell>
          <cell r="BG36">
            <v>-0.375</v>
          </cell>
          <cell r="BH36">
            <v>-0.45206249999999998</v>
          </cell>
          <cell r="BI36">
            <v>1.127</v>
          </cell>
          <cell r="BJ36">
            <v>1.0284999999999997</v>
          </cell>
          <cell r="BK36">
            <v>1.5255000000000001</v>
          </cell>
          <cell r="BL36">
            <v>1.3815</v>
          </cell>
          <cell r="BM36">
            <v>1.4535</v>
          </cell>
        </row>
        <row r="37">
          <cell r="BB37" t="str">
            <v>2003年</v>
          </cell>
          <cell r="BC37">
            <v>2003</v>
          </cell>
          <cell r="BD37">
            <v>1.05</v>
          </cell>
          <cell r="BE37">
            <v>1.0416666666666667</v>
          </cell>
          <cell r="BF37">
            <v>-0.60899999999999999</v>
          </cell>
          <cell r="BG37">
            <v>-0.44999999999999996</v>
          </cell>
          <cell r="BH37">
            <v>-0.52949999999999997</v>
          </cell>
          <cell r="BI37">
            <v>1.1880000000000002</v>
          </cell>
          <cell r="BJ37">
            <v>1.0839999999999999</v>
          </cell>
          <cell r="BK37">
            <v>1.607</v>
          </cell>
          <cell r="BL37">
            <v>1.456</v>
          </cell>
          <cell r="BM37">
            <v>1.5314999999999999</v>
          </cell>
        </row>
        <row r="38">
          <cell r="BB38" t="str">
            <v>2004年</v>
          </cell>
          <cell r="BC38">
            <v>2004</v>
          </cell>
          <cell r="BD38">
            <v>1.05</v>
          </cell>
          <cell r="BE38">
            <v>1.0416666666666667</v>
          </cell>
          <cell r="BF38">
            <v>-0.68887500000000002</v>
          </cell>
          <cell r="BG38">
            <v>-0.52499999999999991</v>
          </cell>
          <cell r="BH38">
            <v>-0.60693749999999991</v>
          </cell>
          <cell r="BI38">
            <v>1.2490000000000001</v>
          </cell>
          <cell r="BJ38">
            <v>1.1395</v>
          </cell>
          <cell r="BK38">
            <v>1.6884999999999999</v>
          </cell>
          <cell r="BL38">
            <v>1.5305</v>
          </cell>
          <cell r="BM38">
            <v>1.6094999999999999</v>
          </cell>
        </row>
        <row r="39">
          <cell r="BB39" t="str">
            <v>2005年</v>
          </cell>
          <cell r="BC39">
            <v>2005</v>
          </cell>
          <cell r="BD39">
            <v>1.05</v>
          </cell>
          <cell r="BE39">
            <v>1.0416666666666667</v>
          </cell>
          <cell r="BF39">
            <v>-0.77</v>
          </cell>
          <cell r="BG39">
            <v>-0.60499999999999998</v>
          </cell>
          <cell r="BH39">
            <v>-0.6875</v>
          </cell>
          <cell r="BI39">
            <v>1.31</v>
          </cell>
          <cell r="BJ39">
            <v>1.1950000000000001</v>
          </cell>
          <cell r="BK39">
            <v>1.77</v>
          </cell>
          <cell r="BL39">
            <v>1.605</v>
          </cell>
          <cell r="BM39">
            <v>1.6875</v>
          </cell>
        </row>
        <row r="40">
          <cell r="BB40" t="str">
            <v>2006年</v>
          </cell>
          <cell r="BC40">
            <v>2006</v>
          </cell>
          <cell r="BD40">
            <v>1.05</v>
          </cell>
          <cell r="BE40">
            <v>1.0416666666666667</v>
          </cell>
          <cell r="BF40">
            <v>-0.84087500000000004</v>
          </cell>
          <cell r="BG40">
            <v>-0.63575000000000004</v>
          </cell>
          <cell r="BH40">
            <v>-0.73831250000000004</v>
          </cell>
          <cell r="BI40">
            <v>1.363</v>
          </cell>
          <cell r="BJ40">
            <v>1.218</v>
          </cell>
          <cell r="BK40">
            <v>1.841</v>
          </cell>
          <cell r="BL40">
            <v>1.6359999999999999</v>
          </cell>
          <cell r="BM40">
            <v>1.7384999999999999</v>
          </cell>
        </row>
        <row r="41">
          <cell r="BB41" t="str">
            <v>2007年</v>
          </cell>
          <cell r="BC41">
            <v>2007</v>
          </cell>
          <cell r="BD41">
            <v>1.05</v>
          </cell>
          <cell r="BE41">
            <v>1.0416666666666667</v>
          </cell>
          <cell r="BF41">
            <v>-0.91175000000000006</v>
          </cell>
          <cell r="BG41">
            <v>-0.66649999999999998</v>
          </cell>
          <cell r="BH41">
            <v>-0.78912500000000008</v>
          </cell>
          <cell r="BI41">
            <v>1.4159999999999999</v>
          </cell>
          <cell r="BJ41">
            <v>1.2410000000000001</v>
          </cell>
          <cell r="BK41">
            <v>1.9119999999999999</v>
          </cell>
          <cell r="BL41">
            <v>1.667</v>
          </cell>
          <cell r="BM41">
            <v>1.7894999999999999</v>
          </cell>
        </row>
        <row r="42">
          <cell r="BB42" t="str">
            <v>2008年</v>
          </cell>
          <cell r="BC42">
            <v>2008</v>
          </cell>
          <cell r="BD42">
            <v>1.05</v>
          </cell>
          <cell r="BE42">
            <v>1.0416666666666667</v>
          </cell>
          <cell r="BF42">
            <v>-0.98262499999999997</v>
          </cell>
          <cell r="BG42">
            <v>-0.69724999999999993</v>
          </cell>
          <cell r="BH42">
            <v>-0.8399375</v>
          </cell>
          <cell r="BI42">
            <v>1.4689999999999999</v>
          </cell>
          <cell r="BJ42">
            <v>1.264</v>
          </cell>
          <cell r="BK42">
            <v>1.9830000000000001</v>
          </cell>
          <cell r="BL42">
            <v>1.698</v>
          </cell>
          <cell r="BM42">
            <v>1.8405</v>
          </cell>
        </row>
        <row r="43">
          <cell r="BB43" t="str">
            <v>2009年</v>
          </cell>
          <cell r="BC43">
            <v>2009</v>
          </cell>
          <cell r="BD43">
            <v>1.05</v>
          </cell>
          <cell r="BE43">
            <v>1.0416666666666667</v>
          </cell>
          <cell r="BF43">
            <v>-1.0535000000000001</v>
          </cell>
          <cell r="BG43">
            <v>-0.72799999999999998</v>
          </cell>
          <cell r="BH43">
            <v>-0.89075000000000004</v>
          </cell>
          <cell r="BI43">
            <v>1.522</v>
          </cell>
          <cell r="BJ43">
            <v>1.2870000000000001</v>
          </cell>
          <cell r="BK43">
            <v>2.0539999999999998</v>
          </cell>
          <cell r="BL43">
            <v>1.7290000000000001</v>
          </cell>
          <cell r="BM43">
            <v>1.8915</v>
          </cell>
        </row>
        <row r="44">
          <cell r="BB44" t="str">
            <v>2010年</v>
          </cell>
          <cell r="BC44">
            <v>2010</v>
          </cell>
          <cell r="BD44">
            <v>1.05</v>
          </cell>
          <cell r="BE44">
            <v>1.0416666666666667</v>
          </cell>
          <cell r="BF44">
            <v>-1.1243750000000001</v>
          </cell>
          <cell r="BG44">
            <v>-0.75875000000000004</v>
          </cell>
          <cell r="BH44">
            <v>-0.94156250000000008</v>
          </cell>
          <cell r="BI44">
            <v>1.575</v>
          </cell>
          <cell r="BJ44">
            <v>1.31</v>
          </cell>
          <cell r="BK44">
            <v>2.125</v>
          </cell>
          <cell r="BL44">
            <v>1.76</v>
          </cell>
          <cell r="BM44">
            <v>1.9424999999999999</v>
          </cell>
        </row>
        <row r="45">
          <cell r="BB45" t="str">
            <v>2011年</v>
          </cell>
          <cell r="BC45">
            <v>2011</v>
          </cell>
          <cell r="BD45">
            <v>1.05</v>
          </cell>
          <cell r="BE45">
            <v>1.0416666666666667</v>
          </cell>
          <cell r="BF45">
            <v>-1.1952499999999999</v>
          </cell>
          <cell r="BG45">
            <v>-0.78949999999999998</v>
          </cell>
          <cell r="BH45">
            <v>-0.99237500000000001</v>
          </cell>
          <cell r="BI45">
            <v>1.6279999999999999</v>
          </cell>
          <cell r="BJ45">
            <v>1.3330000000000002</v>
          </cell>
          <cell r="BK45">
            <v>2.1959999999999997</v>
          </cell>
          <cell r="BL45">
            <v>1.7909999999999999</v>
          </cell>
          <cell r="BM45">
            <v>1.9934999999999998</v>
          </cell>
        </row>
        <row r="46">
          <cell r="BB46" t="str">
            <v>2012年</v>
          </cell>
          <cell r="BC46">
            <v>2012</v>
          </cell>
          <cell r="BD46">
            <v>1.05</v>
          </cell>
          <cell r="BE46">
            <v>1.0416666666666667</v>
          </cell>
          <cell r="BF46">
            <v>-1.2661249999999999</v>
          </cell>
          <cell r="BG46">
            <v>-0.82024999999999992</v>
          </cell>
          <cell r="BH46">
            <v>-1.0431874999999999</v>
          </cell>
          <cell r="BI46">
            <v>1.6809999999999998</v>
          </cell>
          <cell r="BJ46">
            <v>1.3560000000000001</v>
          </cell>
          <cell r="BK46">
            <v>2.2669999999999999</v>
          </cell>
          <cell r="BL46">
            <v>1.8220000000000001</v>
          </cell>
          <cell r="BM46">
            <v>2.0445000000000002</v>
          </cell>
        </row>
        <row r="47">
          <cell r="BB47" t="str">
            <v>2013年</v>
          </cell>
          <cell r="BC47">
            <v>2013</v>
          </cell>
          <cell r="BD47">
            <v>1.05</v>
          </cell>
          <cell r="BE47">
            <v>1.0416666666666667</v>
          </cell>
          <cell r="BF47">
            <v>-1.337</v>
          </cell>
          <cell r="BG47">
            <v>-0.85099999999999998</v>
          </cell>
          <cell r="BH47">
            <v>-1.0939999999999999</v>
          </cell>
          <cell r="BI47">
            <v>1.734</v>
          </cell>
          <cell r="BJ47">
            <v>1.379</v>
          </cell>
          <cell r="BK47">
            <v>2.3380000000000001</v>
          </cell>
          <cell r="BL47">
            <v>1.853</v>
          </cell>
          <cell r="BM47">
            <v>2.0954999999999999</v>
          </cell>
        </row>
        <row r="48">
          <cell r="BB48" t="str">
            <v>2014年</v>
          </cell>
          <cell r="BC48">
            <v>2014</v>
          </cell>
          <cell r="BD48">
            <v>1.05</v>
          </cell>
          <cell r="BE48">
            <v>1.0416666666666667</v>
          </cell>
          <cell r="BF48">
            <v>-1.407875</v>
          </cell>
          <cell r="BG48">
            <v>-0.88175000000000003</v>
          </cell>
          <cell r="BH48">
            <v>-1.1448125</v>
          </cell>
          <cell r="BI48">
            <v>1.7869999999999999</v>
          </cell>
          <cell r="BJ48">
            <v>1.4020000000000001</v>
          </cell>
          <cell r="BK48">
            <v>2.4089999999999998</v>
          </cell>
          <cell r="BL48">
            <v>1.8840000000000001</v>
          </cell>
          <cell r="BM48">
            <v>2.1465000000000001</v>
          </cell>
        </row>
        <row r="49">
          <cell r="BB49" t="str">
            <v>2015年以降</v>
          </cell>
          <cell r="BC49">
            <v>2015</v>
          </cell>
          <cell r="BD49">
            <v>1.05</v>
          </cell>
          <cell r="BE49">
            <v>1.0416666666666667</v>
          </cell>
          <cell r="BF49">
            <v>-1.47875</v>
          </cell>
          <cell r="BG49">
            <v>-0.91249999999999998</v>
          </cell>
          <cell r="BH49">
            <v>-1.1956249999999999</v>
          </cell>
          <cell r="BI49">
            <v>1.8399999999999999</v>
          </cell>
          <cell r="BJ49">
            <v>1.425</v>
          </cell>
          <cell r="BK49">
            <v>2.48</v>
          </cell>
          <cell r="BL49">
            <v>1.915</v>
          </cell>
          <cell r="BM49">
            <v>2.1974999999999998</v>
          </cell>
        </row>
        <row r="50">
          <cell r="BB50" t="str">
            <v>不明</v>
          </cell>
          <cell r="BC50">
            <v>2009</v>
          </cell>
          <cell r="BD50">
            <v>1.05</v>
          </cell>
          <cell r="BE50">
            <v>1.0416666666666667</v>
          </cell>
          <cell r="BF50">
            <v>-1.5496249999999998</v>
          </cell>
          <cell r="BG50">
            <v>-0.94324999999999992</v>
          </cell>
          <cell r="BH50">
            <v>-1.2464374999999999</v>
          </cell>
          <cell r="BI50">
            <v>1.8929999999999998</v>
          </cell>
          <cell r="BJ50">
            <v>1.448</v>
          </cell>
          <cell r="BK50">
            <v>2.5510000000000002</v>
          </cell>
          <cell r="BL50">
            <v>1.9460000000000002</v>
          </cell>
          <cell r="BM50">
            <v>2.2484999999999999</v>
          </cell>
        </row>
        <row r="51">
          <cell r="BC51">
            <v>2016</v>
          </cell>
          <cell r="BD51">
            <v>1.05</v>
          </cell>
          <cell r="BE51">
            <v>1.0416666666666667</v>
          </cell>
          <cell r="BF51">
            <v>-1.6204999999999998</v>
          </cell>
          <cell r="BG51">
            <v>-0.97399999999999998</v>
          </cell>
          <cell r="BH51">
            <v>-1.29725</v>
          </cell>
          <cell r="BI51">
            <v>1.9459999999999997</v>
          </cell>
          <cell r="BJ51">
            <v>1.4710000000000001</v>
          </cell>
          <cell r="BK51">
            <v>2.6219999999999999</v>
          </cell>
          <cell r="BL51">
            <v>1.9770000000000001</v>
          </cell>
          <cell r="BM51">
            <v>2.2995000000000001</v>
          </cell>
        </row>
        <row r="52">
          <cell r="BC52">
            <v>2017</v>
          </cell>
          <cell r="BD52">
            <v>1.05</v>
          </cell>
          <cell r="BE52">
            <v>1.0416666666666667</v>
          </cell>
          <cell r="BF52">
            <v>-1.6913749999999999</v>
          </cell>
          <cell r="BG52">
            <v>-1.00475</v>
          </cell>
          <cell r="BH52">
            <v>-1.3480624999999999</v>
          </cell>
          <cell r="BI52">
            <v>1.9989999999999997</v>
          </cell>
          <cell r="BJ52">
            <v>1.494</v>
          </cell>
          <cell r="BK52">
            <v>2.6930000000000001</v>
          </cell>
          <cell r="BL52">
            <v>2.008</v>
          </cell>
          <cell r="BM52">
            <v>2.3505000000000003</v>
          </cell>
        </row>
        <row r="53">
          <cell r="BC53">
            <v>2018</v>
          </cell>
          <cell r="BD53">
            <v>1.05</v>
          </cell>
          <cell r="BE53">
            <v>1.0416666666666667</v>
          </cell>
          <cell r="BF53">
            <v>-1.7036249999999999</v>
          </cell>
          <cell r="BG53">
            <v>-1.0661250000000002</v>
          </cell>
          <cell r="BH53">
            <v>-1.3848750000000001</v>
          </cell>
          <cell r="BI53">
            <v>2.0110000000000001</v>
          </cell>
          <cell r="BJ53">
            <v>1.5427499999999998</v>
          </cell>
          <cell r="BK53">
            <v>2.7087499999999998</v>
          </cell>
          <cell r="BL53">
            <v>2.0732499999999998</v>
          </cell>
          <cell r="BM53">
            <v>2.391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入力画面"/>
      <sheetName val="データシート"/>
      <sheetName val="様式1 エネルギー管理表(テンプレート)"/>
      <sheetName val="様式3 報告書"/>
      <sheetName val="排出係数"/>
      <sheetName val="電気事業者別排出係数"/>
      <sheetName val="日本標準産業分類"/>
    </sheetNames>
    <sheetDataSet>
      <sheetData sheetId="0">
        <row r="4">
          <cell r="E4">
            <v>2012</v>
          </cell>
        </row>
        <row r="8">
          <cell r="E8" t="str">
            <v>中部電力株式会社</v>
          </cell>
        </row>
      </sheetData>
      <sheetData sheetId="1"/>
      <sheetData sheetId="2"/>
      <sheetData sheetId="3"/>
      <sheetData sheetId="4"/>
      <sheetData sheetId="5">
        <row r="1">
          <cell r="A1" t="str">
            <v>データ種別</v>
          </cell>
          <cell r="B1" t="str">
            <v>内容</v>
          </cell>
          <cell r="C1" t="str">
            <v>排出係数</v>
          </cell>
          <cell r="D1" t="str">
            <v>単位</v>
          </cell>
        </row>
        <row r="2">
          <cell r="A2">
            <v>10</v>
          </cell>
          <cell r="B2" t="str">
            <v>購入電力(昼間8時～22時)</v>
          </cell>
          <cell r="C2">
            <v>5.1800000000000001E-4</v>
          </cell>
          <cell r="D2" t="str">
            <v>kg-CO2/kWh</v>
          </cell>
        </row>
        <row r="3">
          <cell r="A3">
            <v>11</v>
          </cell>
          <cell r="B3" t="str">
            <v>購入電力(夜間22時～翌日8時)</v>
          </cell>
          <cell r="C3">
            <v>5.1800000000000001E-4</v>
          </cell>
          <cell r="D3" t="str">
            <v>kg-CO2/kWh</v>
          </cell>
        </row>
        <row r="4">
          <cell r="A4">
            <v>12</v>
          </cell>
          <cell r="B4" t="str">
            <v>都市ガス</v>
          </cell>
          <cell r="C4">
            <v>2.2299999999999998E-3</v>
          </cell>
          <cell r="D4" t="str">
            <v>kg-CO2/m3</v>
          </cell>
        </row>
        <row r="5">
          <cell r="A5">
            <v>13</v>
          </cell>
          <cell r="B5" t="str">
            <v>液化石油ガス(LPG）</v>
          </cell>
          <cell r="C5">
            <v>3.0000000000000001E-3</v>
          </cell>
          <cell r="D5" t="str">
            <v>kg-CO2/kg</v>
          </cell>
        </row>
        <row r="6">
          <cell r="A6">
            <v>14</v>
          </cell>
          <cell r="B6" t="str">
            <v>液化天然ガス(LＮG）</v>
          </cell>
          <cell r="C6">
            <v>2.7000000000000001E-3</v>
          </cell>
          <cell r="D6" t="str">
            <v>kg-CO2/kg</v>
          </cell>
        </row>
        <row r="7">
          <cell r="A7">
            <v>15</v>
          </cell>
          <cell r="B7" t="str">
            <v>灯油</v>
          </cell>
          <cell r="C7">
            <v>2.49E-3</v>
          </cell>
          <cell r="D7" t="str">
            <v>kg-CO2/L</v>
          </cell>
        </row>
        <row r="8">
          <cell r="A8">
            <v>16</v>
          </cell>
          <cell r="B8" t="str">
            <v>A重油</v>
          </cell>
          <cell r="C8">
            <v>2.7100000000000002E-3</v>
          </cell>
          <cell r="D8" t="str">
            <v>kg-CO2/L</v>
          </cell>
        </row>
        <row r="9">
          <cell r="A9">
            <v>17</v>
          </cell>
          <cell r="B9" t="str">
            <v>軽油</v>
          </cell>
          <cell r="C9">
            <v>2.5800000000000003E-3</v>
          </cell>
          <cell r="D9" t="str">
            <v>kg-CO2/L</v>
          </cell>
        </row>
      </sheetData>
      <sheetData sheetId="6">
        <row r="1">
          <cell r="A1" t="str">
            <v>事業者名</v>
          </cell>
          <cell r="B1" t="str">
            <v>実排出係数
(t-CO2/kWh)</v>
          </cell>
          <cell r="C1" t="str">
            <v>調整後排出係数
(t-CO2/kWh)</v>
          </cell>
        </row>
        <row r="2">
          <cell r="A2" t="str">
            <v>北海道電力株式会社</v>
          </cell>
          <cell r="B2">
            <v>4.8500000000000003E-4</v>
          </cell>
          <cell r="C2">
            <v>4.8500000000000003E-4</v>
          </cell>
        </row>
        <row r="3">
          <cell r="A3" t="str">
            <v>東北電力株式会社</v>
          </cell>
          <cell r="B3">
            <v>5.4699999999999996E-4</v>
          </cell>
          <cell r="C3">
            <v>5.4600000000000004E-4</v>
          </cell>
        </row>
        <row r="4">
          <cell r="A4" t="str">
            <v>東京電力株式会社</v>
          </cell>
          <cell r="B4">
            <v>4.64E-4</v>
          </cell>
          <cell r="C4">
            <v>4.6299999999999998E-4</v>
          </cell>
        </row>
        <row r="5">
          <cell r="A5" t="str">
            <v>中部電力株式会社</v>
          </cell>
          <cell r="B5">
            <v>5.1800000000000001E-4</v>
          </cell>
          <cell r="C5">
            <v>4.6900000000000002E-4</v>
          </cell>
        </row>
        <row r="6">
          <cell r="A6" t="str">
            <v>北陸電力株式会社</v>
          </cell>
          <cell r="B6">
            <v>6.4099999999999997E-4</v>
          </cell>
          <cell r="C6">
            <v>5.4600000000000004E-4</v>
          </cell>
        </row>
        <row r="7">
          <cell r="A7" t="str">
            <v>関西電力株式会社</v>
          </cell>
          <cell r="B7">
            <v>4.4999999999999999E-4</v>
          </cell>
          <cell r="C7">
            <v>4.1399999999999998E-4</v>
          </cell>
        </row>
        <row r="8">
          <cell r="A8" t="str">
            <v>中国電力株式会社</v>
          </cell>
          <cell r="B8">
            <v>6.5700000000000003E-4</v>
          </cell>
          <cell r="C8">
            <v>5.0199999999999995E-4</v>
          </cell>
        </row>
        <row r="9">
          <cell r="A9" t="str">
            <v>四国電力株式会社</v>
          </cell>
          <cell r="B9">
            <v>5.5199999999999997E-4</v>
          </cell>
          <cell r="C9">
            <v>4.8500000000000003E-4</v>
          </cell>
        </row>
        <row r="10">
          <cell r="A10" t="str">
            <v>九州電力株式会社</v>
          </cell>
          <cell r="B10">
            <v>5.2499999999999997E-4</v>
          </cell>
          <cell r="C10">
            <v>5.0299999999999997E-4</v>
          </cell>
        </row>
        <row r="11">
          <cell r="A11" t="str">
            <v>沖縄電力株式会社</v>
          </cell>
          <cell r="B11">
            <v>9.3199999999999999E-4</v>
          </cell>
          <cell r="C11">
            <v>6.9200000000000002E-4</v>
          </cell>
        </row>
        <row r="12">
          <cell r="A12" t="str">
            <v>代替値</v>
          </cell>
          <cell r="B12">
            <v>5.5000000000000003E-4</v>
          </cell>
          <cell r="C12">
            <v>5.5000000000000003E-4</v>
          </cell>
        </row>
      </sheetData>
      <sheetData sheetId="7">
        <row r="2">
          <cell r="A2" t="str">
            <v>Ａ　農業，林業</v>
          </cell>
        </row>
        <row r="3">
          <cell r="A3" t="str">
            <v>Ｂ　漁業</v>
          </cell>
        </row>
        <row r="4">
          <cell r="A4" t="str">
            <v>Ｃ　鉱業，採石業，砂利採取業</v>
          </cell>
        </row>
        <row r="5">
          <cell r="A5" t="str">
            <v>Ｄ　建設業</v>
          </cell>
        </row>
        <row r="6">
          <cell r="A6" t="str">
            <v>Ｅ　製造業</v>
          </cell>
        </row>
        <row r="7">
          <cell r="A7" t="str">
            <v>Ｆ　電気・ガス・熱供給・水道業</v>
          </cell>
        </row>
        <row r="8">
          <cell r="A8" t="str">
            <v>Ｇ　情報通信業</v>
          </cell>
        </row>
        <row r="9">
          <cell r="A9" t="str">
            <v>Ｈ　運輸業，郵便業</v>
          </cell>
        </row>
        <row r="10">
          <cell r="A10" t="str">
            <v>Ｉ　卸売業，小売業</v>
          </cell>
        </row>
        <row r="11">
          <cell r="A11" t="str">
            <v>Ｊ　金融業，保険業</v>
          </cell>
        </row>
        <row r="12">
          <cell r="A12" t="str">
            <v>Ｋ　不動産業，物品賃貸業</v>
          </cell>
        </row>
        <row r="13">
          <cell r="A13" t="str">
            <v>Ｌ　学術研究，専門・技術サービス業</v>
          </cell>
        </row>
        <row r="14">
          <cell r="A14" t="str">
            <v>Ｍ　宿泊業，飲食サービス業</v>
          </cell>
        </row>
        <row r="15">
          <cell r="A15" t="str">
            <v>Ｎ　生活関連サービス業，娯楽業</v>
          </cell>
        </row>
        <row r="16">
          <cell r="A16" t="str">
            <v>Ｏ　教育，学習支援業</v>
          </cell>
        </row>
        <row r="17">
          <cell r="A17" t="str">
            <v>Ｐ　医療，福祉</v>
          </cell>
        </row>
        <row r="18">
          <cell r="A18" t="str">
            <v>Ｑ　複合サービス事業</v>
          </cell>
        </row>
        <row r="19">
          <cell r="A19" t="str">
            <v>Ｒ　サービス業（他に分類されないもの）</v>
          </cell>
        </row>
        <row r="20">
          <cell r="A20" t="str">
            <v>Ｓ　公務（他に分類されるものを除く）</v>
          </cell>
        </row>
        <row r="21">
          <cell r="A21" t="str">
            <v>Ｔ　分類不能の産業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入力】暑さ対策計算シート (2)"/>
      <sheetName val="交付申請書"/>
      <sheetName val="重要事項確認書"/>
      <sheetName val="①"/>
      <sheetName val="②"/>
      <sheetName val="③"/>
      <sheetName val="入力"/>
      <sheetName val="結果"/>
      <sheetName val="CO2換算シート"/>
      <sheetName val="申請チェックリスト "/>
      <sheetName val="入力値の簡易計算シート"/>
      <sheetName val="ヘルプ"/>
      <sheetName val="区域"/>
      <sheetName val="暑さ対策の提案について"/>
      <sheetName val="実効温度差（ETD)諸言"/>
      <sheetName val="熱負荷計算シート (2)"/>
      <sheetName val="熱貫流率計算"/>
      <sheetName val="外壁実効温度差（ETD)一覧表"/>
      <sheetName val="標準日射取得量1"/>
      <sheetName val="温度条件他根拠"/>
      <sheetName val="さいたま市"/>
      <sheetName val="さいたま市屋根遮熱"/>
      <sheetName val="さいたま市屋根断熱"/>
      <sheetName val="さいたま市外壁遮熱"/>
      <sheetName val="さいたま市外壁断熱"/>
      <sheetName val="さいたま市窓遮熱"/>
      <sheetName val="さいたま市窓断熱"/>
      <sheetName val="熊谷市"/>
      <sheetName val="熊谷市屋根遮熱"/>
      <sheetName val="熊谷市屋根断熱"/>
      <sheetName val="熊谷市外壁遮熱"/>
      <sheetName val="熊谷市外壁断熱"/>
      <sheetName val="熊谷市窓遮熱"/>
      <sheetName val="熊谷市窓断熱"/>
      <sheetName val="秩父市"/>
      <sheetName val="秩父市屋根遮熱"/>
      <sheetName val="秩父市屋根断熱"/>
      <sheetName val="秩父市外壁遮熱"/>
      <sheetName val="秩父市外壁断熱"/>
      <sheetName val="秩父市窓遮熱"/>
      <sheetName val="秩父市窓断熱"/>
      <sheetName val="【根拠】日射係数"/>
      <sheetName val="（追加）方位別標準時間"/>
      <sheetName val="（例示）対策後の熱貫流率計算根拠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>農業・林業</v>
          </cell>
          <cell r="B36" t="str">
            <v>漁業</v>
          </cell>
          <cell r="C36" t="str">
            <v>鉱業・採石業・砂利採取業</v>
          </cell>
          <cell r="D36" t="str">
            <v>建設業</v>
          </cell>
          <cell r="E36" t="str">
            <v>製造業</v>
          </cell>
          <cell r="F36" t="str">
            <v>電気・ガス・熱供給・水道業</v>
          </cell>
          <cell r="G36" t="str">
            <v>情報通信業</v>
          </cell>
          <cell r="H36" t="str">
            <v>運輸業・郵便業</v>
          </cell>
          <cell r="I36" t="str">
            <v>卸売業・小売業</v>
          </cell>
          <cell r="J36" t="str">
            <v>金融業・保険業</v>
          </cell>
          <cell r="K36" t="str">
            <v>不動産業・物品賃貸業</v>
          </cell>
          <cell r="L36" t="str">
            <v>学術研究・専門・技術サービス業</v>
          </cell>
          <cell r="M36" t="str">
            <v>宿泊業・飲食サービス業</v>
          </cell>
          <cell r="N36" t="str">
            <v>生活関連サービス業・娯楽業</v>
          </cell>
          <cell r="O36" t="str">
            <v>教育・学習支援業</v>
          </cell>
          <cell r="P36" t="str">
            <v>医療・福祉</v>
          </cell>
          <cell r="Q36" t="str">
            <v>複合サービス事業</v>
          </cell>
          <cell r="R36" t="str">
            <v>サービス業</v>
          </cell>
        </row>
      </sheetData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view="pageBreakPreview" zoomScale="90" zoomScaleNormal="100" zoomScaleSheetLayoutView="90" workbookViewId="0">
      <selection activeCell="B3" sqref="B3:W3"/>
    </sheetView>
  </sheetViews>
  <sheetFormatPr defaultRowHeight="18.75"/>
  <cols>
    <col min="1" max="1" width="2.5" style="49" customWidth="1"/>
    <col min="2" max="2" width="4.25" style="49" customWidth="1"/>
    <col min="3" max="3" width="9" style="49"/>
    <col min="4" max="4" width="24.125" style="49" customWidth="1"/>
    <col min="5" max="5" width="11.625" style="49" bestFit="1" customWidth="1"/>
    <col min="6" max="7" width="11.625" style="49" customWidth="1"/>
    <col min="8" max="8" width="9.125" style="49" bestFit="1" customWidth="1"/>
    <col min="9" max="10" width="11.625" style="49" customWidth="1"/>
    <col min="11" max="11" width="9.125" style="49" bestFit="1" customWidth="1"/>
    <col min="12" max="13" width="11.625" style="49" customWidth="1"/>
    <col min="14" max="14" width="9.125" style="49" bestFit="1" customWidth="1"/>
    <col min="15" max="16" width="11.625" style="49" customWidth="1"/>
    <col min="17" max="17" width="9.125" style="49" bestFit="1" customWidth="1"/>
    <col min="18" max="19" width="11.625" style="49" customWidth="1"/>
    <col min="20" max="20" width="9.125" style="49" bestFit="1" customWidth="1"/>
    <col min="21" max="22" width="11.625" style="49" customWidth="1"/>
    <col min="23" max="23" width="9.125" style="49" bestFit="1" customWidth="1"/>
    <col min="24" max="25" width="11.625" style="49" bestFit="1" customWidth="1"/>
    <col min="26" max="26" width="9.125" style="49" bestFit="1" customWidth="1"/>
    <col min="27" max="16384" width="9" style="49"/>
  </cols>
  <sheetData>
    <row r="1" spans="1:26" s="1" customFormat="1" ht="28.5">
      <c r="B1" s="93" t="s">
        <v>52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6" s="6" customFormat="1" ht="9.9499999999999993" customHeight="1"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4"/>
      <c r="N2" s="3"/>
      <c r="O2" s="4"/>
      <c r="P2" s="3"/>
      <c r="Q2" s="5"/>
      <c r="R2" s="4"/>
      <c r="S2" s="3"/>
      <c r="T2" s="4"/>
      <c r="U2" s="3"/>
      <c r="V2" s="5"/>
      <c r="W2" s="3"/>
    </row>
    <row r="3" spans="1:26" s="1" customFormat="1" ht="69.95" customHeight="1">
      <c r="B3" s="94" t="s">
        <v>51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2"/>
      <c r="Y3" s="92"/>
      <c r="Z3" s="92"/>
    </row>
    <row r="4" spans="1:26" s="1" customFormat="1" ht="9.9499999999999993" customHeight="1" thickBot="1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26" ht="18.75" customHeight="1">
      <c r="A5" s="82"/>
      <c r="B5" s="96" t="s">
        <v>0</v>
      </c>
      <c r="C5" s="97"/>
      <c r="D5" s="97"/>
      <c r="E5" s="91" t="s">
        <v>50</v>
      </c>
      <c r="F5" s="164"/>
      <c r="G5" s="164"/>
      <c r="H5" s="164"/>
      <c r="I5" s="100" t="str">
        <f>IF(F5=12,1,IF(F5=0,"⇦　1から12の範囲で入力 ",IF(F5&gt;12,"⇦　1から12の範囲で入力 ",F5+1)))</f>
        <v xml:space="preserve">⇦　1から12の範囲で入力 </v>
      </c>
      <c r="J5" s="100"/>
      <c r="K5" s="100"/>
      <c r="L5" s="100" t="str">
        <f>IF(I5=12,1,IF(I5=0," ",IF(I5&gt;12," ",I5+1)))</f>
        <v xml:space="preserve"> </v>
      </c>
      <c r="M5" s="100"/>
      <c r="N5" s="100"/>
      <c r="O5" s="100" t="str">
        <f>IF(L5=12,1,IF(L5=0," ",IF(L5&gt;12," ",L5+1)))</f>
        <v xml:space="preserve"> </v>
      </c>
      <c r="P5" s="100"/>
      <c r="Q5" s="100"/>
      <c r="R5" s="100" t="str">
        <f>IF(O5=12,1,IF(O5=0," ",IF(O5&gt;12," ",O5+1)))</f>
        <v xml:space="preserve"> </v>
      </c>
      <c r="S5" s="100"/>
      <c r="T5" s="100"/>
      <c r="U5" s="100" t="str">
        <f>IF(R5=12,1,IF(R5=0," ",IF(R5&gt;12," ",R5+1)))</f>
        <v xml:space="preserve"> </v>
      </c>
      <c r="V5" s="100"/>
      <c r="W5" s="101"/>
    </row>
    <row r="6" spans="1:26" ht="57" thickBot="1">
      <c r="A6" s="82"/>
      <c r="B6" s="98"/>
      <c r="C6" s="99"/>
      <c r="D6" s="99"/>
      <c r="E6" s="79" t="s">
        <v>48</v>
      </c>
      <c r="F6" s="79" t="s">
        <v>35</v>
      </c>
      <c r="G6" s="79" t="s">
        <v>36</v>
      </c>
      <c r="H6" s="90" t="s">
        <v>47</v>
      </c>
      <c r="I6" s="79" t="s">
        <v>35</v>
      </c>
      <c r="J6" s="79" t="s">
        <v>36</v>
      </c>
      <c r="K6" s="90" t="s">
        <v>47</v>
      </c>
      <c r="L6" s="79" t="s">
        <v>35</v>
      </c>
      <c r="M6" s="79" t="s">
        <v>36</v>
      </c>
      <c r="N6" s="90" t="s">
        <v>47</v>
      </c>
      <c r="O6" s="79" t="s">
        <v>35</v>
      </c>
      <c r="P6" s="79" t="s">
        <v>36</v>
      </c>
      <c r="Q6" s="90" t="s">
        <v>47</v>
      </c>
      <c r="R6" s="79" t="s">
        <v>35</v>
      </c>
      <c r="S6" s="79" t="s">
        <v>36</v>
      </c>
      <c r="T6" s="90" t="s">
        <v>47</v>
      </c>
      <c r="U6" s="79" t="s">
        <v>35</v>
      </c>
      <c r="V6" s="79" t="s">
        <v>36</v>
      </c>
      <c r="W6" s="89" t="s">
        <v>47</v>
      </c>
    </row>
    <row r="7" spans="1:26">
      <c r="A7" s="68"/>
      <c r="B7" s="102" t="s">
        <v>42</v>
      </c>
      <c r="C7" s="103"/>
      <c r="D7" s="103"/>
      <c r="E7" s="88" t="s">
        <v>3</v>
      </c>
      <c r="F7" s="165"/>
      <c r="G7" s="165"/>
      <c r="H7" s="87" t="str">
        <f t="shared" ref="H7:H16" si="0">IFERROR((F7-G7)/G7,"－")</f>
        <v>－</v>
      </c>
      <c r="I7" s="165"/>
      <c r="J7" s="165"/>
      <c r="K7" s="87" t="str">
        <f t="shared" ref="K7:K16" si="1">IFERROR((I7-J7)/J7,"－")</f>
        <v>－</v>
      </c>
      <c r="L7" s="165"/>
      <c r="M7" s="165"/>
      <c r="N7" s="87" t="str">
        <f t="shared" ref="N7:N16" si="2">IFERROR((L7-M7)/M7,"－")</f>
        <v>－</v>
      </c>
      <c r="O7" s="165"/>
      <c r="P7" s="165"/>
      <c r="Q7" s="87" t="str">
        <f t="shared" ref="Q7:Q16" si="3">IFERROR((O7-P7)/P7,"－")</f>
        <v>－</v>
      </c>
      <c r="R7" s="165"/>
      <c r="S7" s="165"/>
      <c r="T7" s="87" t="str">
        <f t="shared" ref="T7:T16" si="4">IFERROR((R7-S7)/S7,"－")</f>
        <v>－</v>
      </c>
      <c r="U7" s="165"/>
      <c r="V7" s="165"/>
      <c r="W7" s="86" t="str">
        <f t="shared" ref="W7:W16" si="5">IFERROR((U7-V7)/V7,"－")</f>
        <v>－</v>
      </c>
    </row>
    <row r="8" spans="1:26" ht="20.25">
      <c r="A8" s="68"/>
      <c r="B8" s="104" t="s">
        <v>14</v>
      </c>
      <c r="C8" s="107" t="s">
        <v>11</v>
      </c>
      <c r="D8" s="107"/>
      <c r="E8" s="72" t="s">
        <v>43</v>
      </c>
      <c r="F8" s="166"/>
      <c r="G8" s="166"/>
      <c r="H8" s="71" t="str">
        <f t="shared" si="0"/>
        <v>－</v>
      </c>
      <c r="I8" s="166"/>
      <c r="J8" s="166"/>
      <c r="K8" s="71" t="str">
        <f t="shared" si="1"/>
        <v>－</v>
      </c>
      <c r="L8" s="166"/>
      <c r="M8" s="166"/>
      <c r="N8" s="71" t="str">
        <f t="shared" si="2"/>
        <v>－</v>
      </c>
      <c r="O8" s="166"/>
      <c r="P8" s="166"/>
      <c r="Q8" s="71" t="str">
        <f t="shared" si="3"/>
        <v>－</v>
      </c>
      <c r="R8" s="166"/>
      <c r="S8" s="166"/>
      <c r="T8" s="71" t="str">
        <f t="shared" si="4"/>
        <v>－</v>
      </c>
      <c r="U8" s="166"/>
      <c r="V8" s="166"/>
      <c r="W8" s="69" t="str">
        <f t="shared" si="5"/>
        <v>－</v>
      </c>
    </row>
    <row r="9" spans="1:26">
      <c r="A9" s="68"/>
      <c r="B9" s="104"/>
      <c r="C9" s="108" t="s">
        <v>15</v>
      </c>
      <c r="D9" s="56" t="s">
        <v>16</v>
      </c>
      <c r="E9" s="72" t="s">
        <v>9</v>
      </c>
      <c r="F9" s="166"/>
      <c r="G9" s="166"/>
      <c r="H9" s="71" t="str">
        <f t="shared" si="0"/>
        <v>－</v>
      </c>
      <c r="I9" s="166"/>
      <c r="J9" s="166"/>
      <c r="K9" s="71" t="str">
        <f t="shared" si="1"/>
        <v>－</v>
      </c>
      <c r="L9" s="166"/>
      <c r="M9" s="166"/>
      <c r="N9" s="71" t="str">
        <f t="shared" si="2"/>
        <v>－</v>
      </c>
      <c r="O9" s="166"/>
      <c r="P9" s="166"/>
      <c r="Q9" s="71" t="str">
        <f t="shared" si="3"/>
        <v>－</v>
      </c>
      <c r="R9" s="166"/>
      <c r="S9" s="166"/>
      <c r="T9" s="71" t="str">
        <f t="shared" si="4"/>
        <v>－</v>
      </c>
      <c r="U9" s="166"/>
      <c r="V9" s="166"/>
      <c r="W9" s="69" t="str">
        <f t="shared" si="5"/>
        <v>－</v>
      </c>
    </row>
    <row r="10" spans="1:26" ht="20.25">
      <c r="A10" s="68"/>
      <c r="B10" s="104"/>
      <c r="C10" s="109"/>
      <c r="D10" s="56" t="s">
        <v>41</v>
      </c>
      <c r="E10" s="72" t="s">
        <v>43</v>
      </c>
      <c r="F10" s="166"/>
      <c r="G10" s="166"/>
      <c r="H10" s="71" t="str">
        <f t="shared" si="0"/>
        <v>－</v>
      </c>
      <c r="I10" s="166"/>
      <c r="J10" s="166"/>
      <c r="K10" s="71" t="str">
        <f t="shared" si="1"/>
        <v>－</v>
      </c>
      <c r="L10" s="166"/>
      <c r="M10" s="166"/>
      <c r="N10" s="71" t="str">
        <f t="shared" si="2"/>
        <v>－</v>
      </c>
      <c r="O10" s="166"/>
      <c r="P10" s="166"/>
      <c r="Q10" s="71" t="str">
        <f t="shared" si="3"/>
        <v>－</v>
      </c>
      <c r="R10" s="166"/>
      <c r="S10" s="166"/>
      <c r="T10" s="71" t="str">
        <f t="shared" si="4"/>
        <v>－</v>
      </c>
      <c r="U10" s="166"/>
      <c r="V10" s="166"/>
      <c r="W10" s="69" t="str">
        <f t="shared" si="5"/>
        <v>－</v>
      </c>
    </row>
    <row r="11" spans="1:26">
      <c r="A11" s="68"/>
      <c r="B11" s="104"/>
      <c r="C11" s="110" t="s">
        <v>20</v>
      </c>
      <c r="D11" s="73" t="s">
        <v>17</v>
      </c>
      <c r="E11" s="72" t="s">
        <v>9</v>
      </c>
      <c r="F11" s="166"/>
      <c r="G11" s="166"/>
      <c r="H11" s="71" t="str">
        <f t="shared" si="0"/>
        <v>－</v>
      </c>
      <c r="I11" s="166"/>
      <c r="J11" s="166"/>
      <c r="K11" s="71" t="str">
        <f t="shared" si="1"/>
        <v>－</v>
      </c>
      <c r="L11" s="166"/>
      <c r="M11" s="166"/>
      <c r="N11" s="71" t="str">
        <f t="shared" si="2"/>
        <v>－</v>
      </c>
      <c r="O11" s="166"/>
      <c r="P11" s="166"/>
      <c r="Q11" s="71" t="str">
        <f t="shared" si="3"/>
        <v>－</v>
      </c>
      <c r="R11" s="166"/>
      <c r="S11" s="166"/>
      <c r="T11" s="71" t="str">
        <f t="shared" si="4"/>
        <v>－</v>
      </c>
      <c r="U11" s="166"/>
      <c r="V11" s="166"/>
      <c r="W11" s="69" t="str">
        <f t="shared" si="5"/>
        <v>－</v>
      </c>
    </row>
    <row r="12" spans="1:26" ht="20.25">
      <c r="A12" s="68"/>
      <c r="B12" s="104"/>
      <c r="C12" s="111"/>
      <c r="D12" s="73" t="s">
        <v>18</v>
      </c>
      <c r="E12" s="72" t="s">
        <v>43</v>
      </c>
      <c r="F12" s="166"/>
      <c r="G12" s="166"/>
      <c r="H12" s="71" t="str">
        <f t="shared" si="0"/>
        <v>－</v>
      </c>
      <c r="I12" s="166"/>
      <c r="J12" s="166"/>
      <c r="K12" s="71" t="str">
        <f t="shared" si="1"/>
        <v>－</v>
      </c>
      <c r="L12" s="166"/>
      <c r="M12" s="166"/>
      <c r="N12" s="71" t="str">
        <f t="shared" si="2"/>
        <v>－</v>
      </c>
      <c r="O12" s="166"/>
      <c r="P12" s="166"/>
      <c r="Q12" s="71" t="str">
        <f t="shared" si="3"/>
        <v>－</v>
      </c>
      <c r="R12" s="166"/>
      <c r="S12" s="166"/>
      <c r="T12" s="71" t="str">
        <f t="shared" si="4"/>
        <v>－</v>
      </c>
      <c r="U12" s="166"/>
      <c r="V12" s="166"/>
      <c r="W12" s="69" t="str">
        <f t="shared" si="5"/>
        <v>－</v>
      </c>
    </row>
    <row r="13" spans="1:26">
      <c r="A13" s="68"/>
      <c r="B13" s="105"/>
      <c r="C13" s="107" t="s">
        <v>31</v>
      </c>
      <c r="D13" s="107"/>
      <c r="E13" s="72" t="s">
        <v>5</v>
      </c>
      <c r="F13" s="166"/>
      <c r="G13" s="166"/>
      <c r="H13" s="71" t="str">
        <f t="shared" si="0"/>
        <v>－</v>
      </c>
      <c r="I13" s="166"/>
      <c r="J13" s="166"/>
      <c r="K13" s="71" t="str">
        <f t="shared" si="1"/>
        <v>－</v>
      </c>
      <c r="L13" s="166"/>
      <c r="M13" s="166"/>
      <c r="N13" s="71" t="str">
        <f t="shared" si="2"/>
        <v>－</v>
      </c>
      <c r="O13" s="166"/>
      <c r="P13" s="166"/>
      <c r="Q13" s="71" t="str">
        <f t="shared" si="3"/>
        <v>－</v>
      </c>
      <c r="R13" s="166"/>
      <c r="S13" s="166"/>
      <c r="T13" s="71" t="str">
        <f t="shared" si="4"/>
        <v>－</v>
      </c>
      <c r="U13" s="166"/>
      <c r="V13" s="166"/>
      <c r="W13" s="69" t="str">
        <f t="shared" si="5"/>
        <v>－</v>
      </c>
    </row>
    <row r="14" spans="1:26">
      <c r="A14" s="68"/>
      <c r="B14" s="105"/>
      <c r="C14" s="107" t="s">
        <v>32</v>
      </c>
      <c r="D14" s="107"/>
      <c r="E14" s="72" t="s">
        <v>5</v>
      </c>
      <c r="F14" s="166"/>
      <c r="G14" s="166"/>
      <c r="H14" s="71" t="str">
        <f t="shared" si="0"/>
        <v>－</v>
      </c>
      <c r="I14" s="166"/>
      <c r="J14" s="166"/>
      <c r="K14" s="71" t="str">
        <f t="shared" si="1"/>
        <v>－</v>
      </c>
      <c r="L14" s="166"/>
      <c r="M14" s="166"/>
      <c r="N14" s="71" t="str">
        <f t="shared" si="2"/>
        <v>－</v>
      </c>
      <c r="O14" s="166"/>
      <c r="P14" s="166"/>
      <c r="Q14" s="71" t="str">
        <f t="shared" si="3"/>
        <v>－</v>
      </c>
      <c r="R14" s="166"/>
      <c r="S14" s="166"/>
      <c r="T14" s="71" t="str">
        <f t="shared" si="4"/>
        <v>－</v>
      </c>
      <c r="U14" s="166"/>
      <c r="V14" s="166"/>
      <c r="W14" s="69" t="str">
        <f t="shared" si="5"/>
        <v>－</v>
      </c>
    </row>
    <row r="15" spans="1:26">
      <c r="A15" s="68"/>
      <c r="B15" s="105"/>
      <c r="C15" s="107" t="s">
        <v>8</v>
      </c>
      <c r="D15" s="107"/>
      <c r="E15" s="72" t="s">
        <v>5</v>
      </c>
      <c r="F15" s="166"/>
      <c r="G15" s="166"/>
      <c r="H15" s="71" t="str">
        <f t="shared" si="0"/>
        <v>－</v>
      </c>
      <c r="I15" s="166"/>
      <c r="J15" s="166"/>
      <c r="K15" s="71" t="str">
        <f t="shared" si="1"/>
        <v>－</v>
      </c>
      <c r="L15" s="166"/>
      <c r="M15" s="166"/>
      <c r="N15" s="71" t="str">
        <f t="shared" si="2"/>
        <v>－</v>
      </c>
      <c r="O15" s="166"/>
      <c r="P15" s="166"/>
      <c r="Q15" s="71" t="str">
        <f t="shared" si="3"/>
        <v>－</v>
      </c>
      <c r="R15" s="166"/>
      <c r="S15" s="166"/>
      <c r="T15" s="71" t="str">
        <f t="shared" si="4"/>
        <v>－</v>
      </c>
      <c r="U15" s="166"/>
      <c r="V15" s="166"/>
      <c r="W15" s="69" t="str">
        <f t="shared" si="5"/>
        <v>－</v>
      </c>
    </row>
    <row r="16" spans="1:26" ht="19.5" thickBot="1">
      <c r="A16" s="68"/>
      <c r="B16" s="106"/>
      <c r="C16" s="112" t="s">
        <v>21</v>
      </c>
      <c r="D16" s="112"/>
      <c r="E16" s="67" t="s">
        <v>5</v>
      </c>
      <c r="F16" s="167"/>
      <c r="G16" s="167"/>
      <c r="H16" s="66" t="str">
        <f t="shared" si="0"/>
        <v>－</v>
      </c>
      <c r="I16" s="167"/>
      <c r="J16" s="167"/>
      <c r="K16" s="66" t="str">
        <f t="shared" si="1"/>
        <v>－</v>
      </c>
      <c r="L16" s="167"/>
      <c r="M16" s="167"/>
      <c r="N16" s="66" t="str">
        <f t="shared" si="2"/>
        <v>－</v>
      </c>
      <c r="O16" s="167"/>
      <c r="P16" s="167"/>
      <c r="Q16" s="66" t="str">
        <f t="shared" si="3"/>
        <v>－</v>
      </c>
      <c r="R16" s="167"/>
      <c r="S16" s="167"/>
      <c r="T16" s="66" t="str">
        <f t="shared" si="4"/>
        <v>－</v>
      </c>
      <c r="U16" s="167"/>
      <c r="V16" s="167"/>
      <c r="W16" s="64" t="str">
        <f t="shared" si="5"/>
        <v>－</v>
      </c>
      <c r="X16" s="85"/>
      <c r="Y16" s="84"/>
      <c r="Z16" s="84"/>
    </row>
    <row r="17" spans="1:26" ht="18.75" customHeight="1">
      <c r="A17" s="82"/>
      <c r="B17" s="113" t="s">
        <v>0</v>
      </c>
      <c r="C17" s="114"/>
      <c r="D17" s="114"/>
      <c r="E17" s="83" t="s">
        <v>50</v>
      </c>
      <c r="F17" s="117" t="str">
        <f>IF(U5=12,1,IF(U5=0," ",IF(U5&gt;12," ",U5+1)))</f>
        <v xml:space="preserve"> </v>
      </c>
      <c r="G17" s="117"/>
      <c r="H17" s="117"/>
      <c r="I17" s="117" t="str">
        <f>IF(F17=12,1,IF(F17=0," ",IF(F17&gt;12," ",F17+1)))</f>
        <v xml:space="preserve"> </v>
      </c>
      <c r="J17" s="117"/>
      <c r="K17" s="117"/>
      <c r="L17" s="117" t="str">
        <f>IF(I17=12,1,IF(I17=0," ",IF(I17&gt;12," ",I17+1)))</f>
        <v xml:space="preserve"> </v>
      </c>
      <c r="M17" s="117"/>
      <c r="N17" s="117"/>
      <c r="O17" s="117" t="str">
        <f>IF(L17=12,1,IF(L17=0," ",IF(L17&gt;12," ",L17+1)))</f>
        <v xml:space="preserve"> </v>
      </c>
      <c r="P17" s="117"/>
      <c r="Q17" s="117"/>
      <c r="R17" s="117" t="str">
        <f>IF(O17=12,1,IF(O17=0," ",IF(O17&gt;12," ",O17+1)))</f>
        <v xml:space="preserve"> </v>
      </c>
      <c r="S17" s="117"/>
      <c r="T17" s="117"/>
      <c r="U17" s="117" t="str">
        <f>IF(R17=12,1,IF(R17=0," ",IF(R17&gt;12," ",R17+1)))</f>
        <v xml:space="preserve"> </v>
      </c>
      <c r="V17" s="117"/>
      <c r="W17" s="117"/>
      <c r="X17" s="117" t="s">
        <v>49</v>
      </c>
      <c r="Y17" s="117"/>
      <c r="Z17" s="118"/>
    </row>
    <row r="18" spans="1:26" ht="57" thickBot="1">
      <c r="A18" s="82"/>
      <c r="B18" s="115"/>
      <c r="C18" s="116"/>
      <c r="D18" s="116"/>
      <c r="E18" s="81" t="s">
        <v>48</v>
      </c>
      <c r="F18" s="79" t="s">
        <v>35</v>
      </c>
      <c r="G18" s="79" t="s">
        <v>36</v>
      </c>
      <c r="H18" s="80" t="s">
        <v>47</v>
      </c>
      <c r="I18" s="79" t="s">
        <v>35</v>
      </c>
      <c r="J18" s="79" t="s">
        <v>36</v>
      </c>
      <c r="K18" s="80" t="s">
        <v>47</v>
      </c>
      <c r="L18" s="79" t="s">
        <v>35</v>
      </c>
      <c r="M18" s="79" t="s">
        <v>36</v>
      </c>
      <c r="N18" s="80" t="s">
        <v>47</v>
      </c>
      <c r="O18" s="79" t="s">
        <v>35</v>
      </c>
      <c r="P18" s="79" t="s">
        <v>36</v>
      </c>
      <c r="Q18" s="80" t="s">
        <v>47</v>
      </c>
      <c r="R18" s="79" t="s">
        <v>35</v>
      </c>
      <c r="S18" s="79" t="s">
        <v>36</v>
      </c>
      <c r="T18" s="80" t="s">
        <v>47</v>
      </c>
      <c r="U18" s="79" t="s">
        <v>35</v>
      </c>
      <c r="V18" s="79" t="s">
        <v>36</v>
      </c>
      <c r="W18" s="80" t="s">
        <v>47</v>
      </c>
      <c r="X18" s="79" t="s">
        <v>35</v>
      </c>
      <c r="Y18" s="79" t="s">
        <v>36</v>
      </c>
      <c r="Z18" s="78" t="s">
        <v>47</v>
      </c>
    </row>
    <row r="19" spans="1:26" ht="19.5" thickTop="1">
      <c r="A19" s="68"/>
      <c r="B19" s="119" t="s">
        <v>42</v>
      </c>
      <c r="C19" s="120"/>
      <c r="D19" s="120"/>
      <c r="E19" s="77" t="s">
        <v>3</v>
      </c>
      <c r="F19" s="168"/>
      <c r="G19" s="168"/>
      <c r="H19" s="76" t="str">
        <f t="shared" ref="H19:H28" si="6">IFERROR((F19-G19)/G19,"－")</f>
        <v>－</v>
      </c>
      <c r="I19" s="168"/>
      <c r="J19" s="168"/>
      <c r="K19" s="76" t="str">
        <f t="shared" ref="K19:K28" si="7">IFERROR((I19-J19)/J19,"－")</f>
        <v>－</v>
      </c>
      <c r="L19" s="168"/>
      <c r="M19" s="168"/>
      <c r="N19" s="76" t="str">
        <f t="shared" ref="N19:N28" si="8">IFERROR((L19-M19)/M19,"－")</f>
        <v>－</v>
      </c>
      <c r="O19" s="168"/>
      <c r="P19" s="168"/>
      <c r="Q19" s="76" t="str">
        <f t="shared" ref="Q19:Q28" si="9">IFERROR((O19-P19)/P19,"－")</f>
        <v>－</v>
      </c>
      <c r="R19" s="168"/>
      <c r="S19" s="168"/>
      <c r="T19" s="76" t="str">
        <f t="shared" ref="T19:T28" si="10">IFERROR((R19-S19)/S19,"－")</f>
        <v>－</v>
      </c>
      <c r="U19" s="168"/>
      <c r="V19" s="168"/>
      <c r="W19" s="76" t="str">
        <f t="shared" ref="W19:W28" si="11">IFERROR((U19-V19)/V19,"－")</f>
        <v>－</v>
      </c>
      <c r="X19" s="75">
        <f t="shared" ref="X19:Y28" si="12">SUMIF($F$6:$W$6,X$18,$F7:$W7)+SUMIF($F$18:$W$18,X$18,$F19:$W19)</f>
        <v>0</v>
      </c>
      <c r="Y19" s="75">
        <f t="shared" si="12"/>
        <v>0</v>
      </c>
      <c r="Z19" s="74" t="str">
        <f t="shared" ref="Z19:Z28" si="13">IFERROR((X19-Y19)/Y19,"－")</f>
        <v>－</v>
      </c>
    </row>
    <row r="20" spans="1:26" ht="20.25">
      <c r="A20" s="68"/>
      <c r="B20" s="104" t="s">
        <v>14</v>
      </c>
      <c r="C20" s="107" t="s">
        <v>11</v>
      </c>
      <c r="D20" s="107"/>
      <c r="E20" s="72" t="s">
        <v>43</v>
      </c>
      <c r="F20" s="166"/>
      <c r="G20" s="166"/>
      <c r="H20" s="71" t="str">
        <f t="shared" si="6"/>
        <v>－</v>
      </c>
      <c r="I20" s="166"/>
      <c r="J20" s="166"/>
      <c r="K20" s="71" t="str">
        <f t="shared" si="7"/>
        <v>－</v>
      </c>
      <c r="L20" s="166"/>
      <c r="M20" s="166"/>
      <c r="N20" s="71" t="str">
        <f t="shared" si="8"/>
        <v>－</v>
      </c>
      <c r="O20" s="166"/>
      <c r="P20" s="166"/>
      <c r="Q20" s="71" t="str">
        <f t="shared" si="9"/>
        <v>－</v>
      </c>
      <c r="R20" s="166"/>
      <c r="S20" s="166"/>
      <c r="T20" s="71" t="str">
        <f t="shared" si="10"/>
        <v>－</v>
      </c>
      <c r="U20" s="166"/>
      <c r="V20" s="166"/>
      <c r="W20" s="71" t="str">
        <f t="shared" si="11"/>
        <v>－</v>
      </c>
      <c r="X20" s="70">
        <f t="shared" si="12"/>
        <v>0</v>
      </c>
      <c r="Y20" s="70">
        <f t="shared" si="12"/>
        <v>0</v>
      </c>
      <c r="Z20" s="69" t="str">
        <f t="shared" si="13"/>
        <v>－</v>
      </c>
    </row>
    <row r="21" spans="1:26">
      <c r="A21" s="68"/>
      <c r="B21" s="104"/>
      <c r="C21" s="108" t="s">
        <v>15</v>
      </c>
      <c r="D21" s="56" t="s">
        <v>16</v>
      </c>
      <c r="E21" s="72" t="s">
        <v>9</v>
      </c>
      <c r="F21" s="166"/>
      <c r="G21" s="166"/>
      <c r="H21" s="71" t="str">
        <f t="shared" si="6"/>
        <v>－</v>
      </c>
      <c r="I21" s="166"/>
      <c r="J21" s="166"/>
      <c r="K21" s="71" t="str">
        <f t="shared" si="7"/>
        <v>－</v>
      </c>
      <c r="L21" s="166"/>
      <c r="M21" s="166"/>
      <c r="N21" s="71" t="str">
        <f t="shared" si="8"/>
        <v>－</v>
      </c>
      <c r="O21" s="166"/>
      <c r="P21" s="166"/>
      <c r="Q21" s="71" t="str">
        <f t="shared" si="9"/>
        <v>－</v>
      </c>
      <c r="R21" s="166"/>
      <c r="S21" s="166"/>
      <c r="T21" s="71" t="str">
        <f t="shared" si="10"/>
        <v>－</v>
      </c>
      <c r="U21" s="166"/>
      <c r="V21" s="166"/>
      <c r="W21" s="71" t="str">
        <f t="shared" si="11"/>
        <v>－</v>
      </c>
      <c r="X21" s="70">
        <f t="shared" si="12"/>
        <v>0</v>
      </c>
      <c r="Y21" s="70">
        <f t="shared" si="12"/>
        <v>0</v>
      </c>
      <c r="Z21" s="69" t="str">
        <f t="shared" si="13"/>
        <v>－</v>
      </c>
    </row>
    <row r="22" spans="1:26" ht="20.25">
      <c r="A22" s="68"/>
      <c r="B22" s="104"/>
      <c r="C22" s="109"/>
      <c r="D22" s="56" t="s">
        <v>41</v>
      </c>
      <c r="E22" s="72" t="s">
        <v>43</v>
      </c>
      <c r="F22" s="166"/>
      <c r="G22" s="166"/>
      <c r="H22" s="71" t="str">
        <f t="shared" si="6"/>
        <v>－</v>
      </c>
      <c r="I22" s="166"/>
      <c r="J22" s="166"/>
      <c r="K22" s="71" t="str">
        <f t="shared" si="7"/>
        <v>－</v>
      </c>
      <c r="L22" s="166"/>
      <c r="M22" s="166"/>
      <c r="N22" s="71" t="str">
        <f t="shared" si="8"/>
        <v>－</v>
      </c>
      <c r="O22" s="166"/>
      <c r="P22" s="166"/>
      <c r="Q22" s="71" t="str">
        <f t="shared" si="9"/>
        <v>－</v>
      </c>
      <c r="R22" s="166"/>
      <c r="S22" s="166"/>
      <c r="T22" s="71" t="str">
        <f t="shared" si="10"/>
        <v>－</v>
      </c>
      <c r="U22" s="166"/>
      <c r="V22" s="166"/>
      <c r="W22" s="71" t="str">
        <f t="shared" si="11"/>
        <v>－</v>
      </c>
      <c r="X22" s="70">
        <f t="shared" si="12"/>
        <v>0</v>
      </c>
      <c r="Y22" s="70">
        <f t="shared" si="12"/>
        <v>0</v>
      </c>
      <c r="Z22" s="69" t="str">
        <f t="shared" si="13"/>
        <v>－</v>
      </c>
    </row>
    <row r="23" spans="1:26">
      <c r="A23" s="68"/>
      <c r="B23" s="104"/>
      <c r="C23" s="110" t="s">
        <v>20</v>
      </c>
      <c r="D23" s="73" t="s">
        <v>17</v>
      </c>
      <c r="E23" s="72" t="s">
        <v>9</v>
      </c>
      <c r="F23" s="166"/>
      <c r="G23" s="166"/>
      <c r="H23" s="71" t="str">
        <f t="shared" si="6"/>
        <v>－</v>
      </c>
      <c r="I23" s="166"/>
      <c r="J23" s="166"/>
      <c r="K23" s="71" t="str">
        <f t="shared" si="7"/>
        <v>－</v>
      </c>
      <c r="L23" s="166"/>
      <c r="M23" s="166"/>
      <c r="N23" s="71" t="str">
        <f t="shared" si="8"/>
        <v>－</v>
      </c>
      <c r="O23" s="166"/>
      <c r="P23" s="166"/>
      <c r="Q23" s="71" t="str">
        <f t="shared" si="9"/>
        <v>－</v>
      </c>
      <c r="R23" s="166"/>
      <c r="S23" s="166"/>
      <c r="T23" s="71" t="str">
        <f t="shared" si="10"/>
        <v>－</v>
      </c>
      <c r="U23" s="166"/>
      <c r="V23" s="166"/>
      <c r="W23" s="71" t="str">
        <f t="shared" si="11"/>
        <v>－</v>
      </c>
      <c r="X23" s="70">
        <f t="shared" si="12"/>
        <v>0</v>
      </c>
      <c r="Y23" s="70">
        <f t="shared" si="12"/>
        <v>0</v>
      </c>
      <c r="Z23" s="69" t="str">
        <f t="shared" si="13"/>
        <v>－</v>
      </c>
    </row>
    <row r="24" spans="1:26" ht="20.25">
      <c r="A24" s="68"/>
      <c r="B24" s="104"/>
      <c r="C24" s="111"/>
      <c r="D24" s="73" t="s">
        <v>18</v>
      </c>
      <c r="E24" s="72" t="s">
        <v>43</v>
      </c>
      <c r="F24" s="166"/>
      <c r="G24" s="166"/>
      <c r="H24" s="71" t="str">
        <f t="shared" si="6"/>
        <v>－</v>
      </c>
      <c r="I24" s="166"/>
      <c r="J24" s="166"/>
      <c r="K24" s="71" t="str">
        <f t="shared" si="7"/>
        <v>－</v>
      </c>
      <c r="L24" s="166"/>
      <c r="M24" s="166"/>
      <c r="N24" s="71" t="str">
        <f t="shared" si="8"/>
        <v>－</v>
      </c>
      <c r="O24" s="166"/>
      <c r="P24" s="166"/>
      <c r="Q24" s="71" t="str">
        <f t="shared" si="9"/>
        <v>－</v>
      </c>
      <c r="R24" s="166"/>
      <c r="S24" s="166"/>
      <c r="T24" s="71" t="str">
        <f t="shared" si="10"/>
        <v>－</v>
      </c>
      <c r="U24" s="166"/>
      <c r="V24" s="166"/>
      <c r="W24" s="71" t="str">
        <f t="shared" si="11"/>
        <v>－</v>
      </c>
      <c r="X24" s="70">
        <f t="shared" si="12"/>
        <v>0</v>
      </c>
      <c r="Y24" s="70">
        <f t="shared" si="12"/>
        <v>0</v>
      </c>
      <c r="Z24" s="69" t="str">
        <f t="shared" si="13"/>
        <v>－</v>
      </c>
    </row>
    <row r="25" spans="1:26">
      <c r="A25" s="68"/>
      <c r="B25" s="105"/>
      <c r="C25" s="107" t="s">
        <v>31</v>
      </c>
      <c r="D25" s="107"/>
      <c r="E25" s="72" t="s">
        <v>5</v>
      </c>
      <c r="F25" s="166"/>
      <c r="G25" s="166"/>
      <c r="H25" s="71" t="str">
        <f t="shared" si="6"/>
        <v>－</v>
      </c>
      <c r="I25" s="166"/>
      <c r="J25" s="166"/>
      <c r="K25" s="71" t="str">
        <f t="shared" si="7"/>
        <v>－</v>
      </c>
      <c r="L25" s="166"/>
      <c r="M25" s="166"/>
      <c r="N25" s="71" t="str">
        <f t="shared" si="8"/>
        <v>－</v>
      </c>
      <c r="O25" s="166"/>
      <c r="P25" s="166"/>
      <c r="Q25" s="71" t="str">
        <f t="shared" si="9"/>
        <v>－</v>
      </c>
      <c r="R25" s="166"/>
      <c r="S25" s="166"/>
      <c r="T25" s="71" t="str">
        <f t="shared" si="10"/>
        <v>－</v>
      </c>
      <c r="U25" s="166"/>
      <c r="V25" s="166"/>
      <c r="W25" s="71" t="str">
        <f t="shared" si="11"/>
        <v>－</v>
      </c>
      <c r="X25" s="70">
        <f t="shared" si="12"/>
        <v>0</v>
      </c>
      <c r="Y25" s="70">
        <f t="shared" si="12"/>
        <v>0</v>
      </c>
      <c r="Z25" s="69" t="str">
        <f t="shared" si="13"/>
        <v>－</v>
      </c>
    </row>
    <row r="26" spans="1:26">
      <c r="A26" s="68"/>
      <c r="B26" s="105"/>
      <c r="C26" s="107" t="s">
        <v>32</v>
      </c>
      <c r="D26" s="107"/>
      <c r="E26" s="72" t="s">
        <v>5</v>
      </c>
      <c r="F26" s="166"/>
      <c r="G26" s="166"/>
      <c r="H26" s="71" t="str">
        <f t="shared" si="6"/>
        <v>－</v>
      </c>
      <c r="I26" s="166"/>
      <c r="J26" s="166"/>
      <c r="K26" s="71" t="str">
        <f t="shared" si="7"/>
        <v>－</v>
      </c>
      <c r="L26" s="166"/>
      <c r="M26" s="166"/>
      <c r="N26" s="71" t="str">
        <f t="shared" si="8"/>
        <v>－</v>
      </c>
      <c r="O26" s="166"/>
      <c r="P26" s="166"/>
      <c r="Q26" s="71" t="str">
        <f t="shared" si="9"/>
        <v>－</v>
      </c>
      <c r="R26" s="166"/>
      <c r="S26" s="166"/>
      <c r="T26" s="71" t="str">
        <f t="shared" si="10"/>
        <v>－</v>
      </c>
      <c r="U26" s="166"/>
      <c r="V26" s="166"/>
      <c r="W26" s="71" t="str">
        <f t="shared" si="11"/>
        <v>－</v>
      </c>
      <c r="X26" s="70">
        <f t="shared" si="12"/>
        <v>0</v>
      </c>
      <c r="Y26" s="70">
        <f t="shared" si="12"/>
        <v>0</v>
      </c>
      <c r="Z26" s="69" t="str">
        <f t="shared" si="13"/>
        <v>－</v>
      </c>
    </row>
    <row r="27" spans="1:26">
      <c r="A27" s="68"/>
      <c r="B27" s="105"/>
      <c r="C27" s="107" t="s">
        <v>8</v>
      </c>
      <c r="D27" s="107"/>
      <c r="E27" s="72" t="s">
        <v>5</v>
      </c>
      <c r="F27" s="166"/>
      <c r="G27" s="166"/>
      <c r="H27" s="71" t="str">
        <f t="shared" si="6"/>
        <v>－</v>
      </c>
      <c r="I27" s="166"/>
      <c r="J27" s="166"/>
      <c r="K27" s="71" t="str">
        <f t="shared" si="7"/>
        <v>－</v>
      </c>
      <c r="L27" s="166"/>
      <c r="M27" s="166"/>
      <c r="N27" s="71" t="str">
        <f t="shared" si="8"/>
        <v>－</v>
      </c>
      <c r="O27" s="166"/>
      <c r="P27" s="166"/>
      <c r="Q27" s="71" t="str">
        <f t="shared" si="9"/>
        <v>－</v>
      </c>
      <c r="R27" s="166"/>
      <c r="S27" s="166"/>
      <c r="T27" s="71" t="str">
        <f t="shared" si="10"/>
        <v>－</v>
      </c>
      <c r="U27" s="166"/>
      <c r="V27" s="166"/>
      <c r="W27" s="71" t="str">
        <f t="shared" si="11"/>
        <v>－</v>
      </c>
      <c r="X27" s="70">
        <f t="shared" si="12"/>
        <v>0</v>
      </c>
      <c r="Y27" s="70">
        <f t="shared" si="12"/>
        <v>0</v>
      </c>
      <c r="Z27" s="69" t="str">
        <f t="shared" si="13"/>
        <v>－</v>
      </c>
    </row>
    <row r="28" spans="1:26" ht="19.5" thickBot="1">
      <c r="A28" s="68"/>
      <c r="B28" s="106"/>
      <c r="C28" s="112" t="s">
        <v>21</v>
      </c>
      <c r="D28" s="112"/>
      <c r="E28" s="67" t="s">
        <v>5</v>
      </c>
      <c r="F28" s="167"/>
      <c r="G28" s="167"/>
      <c r="H28" s="66" t="str">
        <f t="shared" si="6"/>
        <v>－</v>
      </c>
      <c r="I28" s="167"/>
      <c r="J28" s="167"/>
      <c r="K28" s="66" t="str">
        <f t="shared" si="7"/>
        <v>－</v>
      </c>
      <c r="L28" s="167"/>
      <c r="M28" s="167"/>
      <c r="N28" s="66" t="str">
        <f t="shared" si="8"/>
        <v>－</v>
      </c>
      <c r="O28" s="167"/>
      <c r="P28" s="167"/>
      <c r="Q28" s="66" t="str">
        <f t="shared" si="9"/>
        <v>－</v>
      </c>
      <c r="R28" s="167"/>
      <c r="S28" s="167"/>
      <c r="T28" s="66" t="str">
        <f t="shared" si="10"/>
        <v>－</v>
      </c>
      <c r="U28" s="167"/>
      <c r="V28" s="167"/>
      <c r="W28" s="66" t="str">
        <f t="shared" si="11"/>
        <v>－</v>
      </c>
      <c r="X28" s="65">
        <f t="shared" si="12"/>
        <v>0</v>
      </c>
      <c r="Y28" s="65">
        <f t="shared" si="12"/>
        <v>0</v>
      </c>
      <c r="Z28" s="64" t="str">
        <f t="shared" si="13"/>
        <v>－</v>
      </c>
    </row>
    <row r="30" spans="1:26" ht="22.5">
      <c r="B30" s="63" t="s">
        <v>46</v>
      </c>
    </row>
    <row r="31" spans="1:26" ht="7.5" customHeight="1" thickBot="1"/>
    <row r="32" spans="1:26">
      <c r="B32" s="125" t="s">
        <v>0</v>
      </c>
      <c r="C32" s="126"/>
      <c r="D32" s="127"/>
      <c r="E32" s="131" t="s">
        <v>1</v>
      </c>
      <c r="F32" s="132"/>
      <c r="G32" s="132"/>
      <c r="H32" s="133"/>
      <c r="I32" s="134" t="s">
        <v>2</v>
      </c>
      <c r="J32" s="135"/>
      <c r="K32" s="138" t="s">
        <v>23</v>
      </c>
      <c r="L32" s="139"/>
      <c r="M32" s="123" t="s">
        <v>45</v>
      </c>
      <c r="N32" s="124"/>
      <c r="O32" s="124"/>
      <c r="P32" s="124"/>
      <c r="Q32" s="124"/>
      <c r="R32" s="123" t="s">
        <v>24</v>
      </c>
      <c r="S32" s="124"/>
      <c r="T32" s="124"/>
      <c r="U32" s="124"/>
      <c r="V32" s="124"/>
      <c r="W32" s="148"/>
    </row>
    <row r="33" spans="2:23" ht="34.5" thickBot="1">
      <c r="B33" s="128"/>
      <c r="C33" s="129"/>
      <c r="D33" s="130"/>
      <c r="E33" s="121" t="s">
        <v>35</v>
      </c>
      <c r="F33" s="149"/>
      <c r="G33" s="121" t="s">
        <v>36</v>
      </c>
      <c r="H33" s="149"/>
      <c r="I33" s="136"/>
      <c r="J33" s="137"/>
      <c r="K33" s="140"/>
      <c r="L33" s="141"/>
      <c r="M33" s="121" t="s">
        <v>37</v>
      </c>
      <c r="N33" s="149"/>
      <c r="O33" s="121" t="s">
        <v>38</v>
      </c>
      <c r="P33" s="149"/>
      <c r="Q33" s="48" t="s">
        <v>25</v>
      </c>
      <c r="R33" s="121" t="s">
        <v>39</v>
      </c>
      <c r="S33" s="149"/>
      <c r="T33" s="121" t="s">
        <v>40</v>
      </c>
      <c r="U33" s="149"/>
      <c r="V33" s="121" t="s">
        <v>22</v>
      </c>
      <c r="W33" s="122"/>
    </row>
    <row r="34" spans="2:23" ht="20.25" customHeight="1" thickTop="1">
      <c r="B34" s="157" t="s">
        <v>44</v>
      </c>
      <c r="C34" s="158"/>
      <c r="D34" s="119"/>
      <c r="E34" s="62">
        <f t="shared" ref="E34:E43" si="14">X19</f>
        <v>0</v>
      </c>
      <c r="F34" s="60" t="s">
        <v>3</v>
      </c>
      <c r="G34" s="61">
        <f t="shared" ref="G34:G43" si="15">Y19</f>
        <v>0</v>
      </c>
      <c r="H34" s="60" t="s">
        <v>3</v>
      </c>
      <c r="I34" s="7">
        <v>8.64</v>
      </c>
      <c r="J34" s="8" t="s">
        <v>4</v>
      </c>
      <c r="K34" s="9">
        <v>0.45700000000000002</v>
      </c>
      <c r="L34" s="8" t="s">
        <v>26</v>
      </c>
      <c r="M34" s="10">
        <f>E34*I34/1000*$I$44</f>
        <v>0</v>
      </c>
      <c r="N34" s="11" t="s">
        <v>5</v>
      </c>
      <c r="O34" s="10">
        <f>G34*I34/1000*$I$44</f>
        <v>0</v>
      </c>
      <c r="P34" s="11" t="s">
        <v>5</v>
      </c>
      <c r="Q34" s="37" t="str">
        <f t="shared" ref="Q34:Q45" si="16">IFERROR((M34-O34)/O34,"－")</f>
        <v>－</v>
      </c>
      <c r="R34" s="10">
        <f>E34*K34/1000</f>
        <v>0</v>
      </c>
      <c r="S34" s="11" t="s">
        <v>27</v>
      </c>
      <c r="T34" s="10">
        <f>G34*K34/1000</f>
        <v>0</v>
      </c>
      <c r="U34" s="11" t="s">
        <v>27</v>
      </c>
      <c r="V34" s="41" t="str">
        <f t="shared" ref="V34:V45" si="17">IF(Q34="－","－",T34-R34)</f>
        <v>－</v>
      </c>
      <c r="W34" s="12" t="s">
        <v>27</v>
      </c>
    </row>
    <row r="35" spans="2:23" ht="20.25" customHeight="1">
      <c r="B35" s="159" t="s">
        <v>14</v>
      </c>
      <c r="C35" s="142" t="s">
        <v>11</v>
      </c>
      <c r="D35" s="143"/>
      <c r="E35" s="59">
        <f t="shared" si="14"/>
        <v>0</v>
      </c>
      <c r="F35" s="57" t="s">
        <v>43</v>
      </c>
      <c r="G35" s="58">
        <f t="shared" si="15"/>
        <v>0</v>
      </c>
      <c r="H35" s="57" t="s">
        <v>43</v>
      </c>
      <c r="I35" s="13">
        <v>45</v>
      </c>
      <c r="J35" s="14" t="s">
        <v>28</v>
      </c>
      <c r="K35" s="15">
        <v>2.0499999999999998</v>
      </c>
      <c r="L35" s="16" t="s">
        <v>29</v>
      </c>
      <c r="M35" s="17">
        <f t="shared" ref="M35:M43" si="18">E35*I35*$I$44</f>
        <v>0</v>
      </c>
      <c r="N35" s="18" t="s">
        <v>19</v>
      </c>
      <c r="O35" s="17">
        <f t="shared" ref="O35:O43" si="19">G35*I35*$I$44</f>
        <v>0</v>
      </c>
      <c r="P35" s="18" t="s">
        <v>19</v>
      </c>
      <c r="Q35" s="37" t="str">
        <f t="shared" si="16"/>
        <v>－</v>
      </c>
      <c r="R35" s="17">
        <f>E35*K35</f>
        <v>0</v>
      </c>
      <c r="S35" s="18" t="s">
        <v>27</v>
      </c>
      <c r="T35" s="17">
        <f>G35*K35</f>
        <v>0</v>
      </c>
      <c r="U35" s="18" t="s">
        <v>27</v>
      </c>
      <c r="V35" s="41" t="str">
        <f t="shared" si="17"/>
        <v>－</v>
      </c>
      <c r="W35" s="19" t="s">
        <v>27</v>
      </c>
    </row>
    <row r="36" spans="2:23" ht="20.25" customHeight="1">
      <c r="B36" s="160"/>
      <c r="C36" s="115" t="s">
        <v>15</v>
      </c>
      <c r="D36" s="45" t="s">
        <v>16</v>
      </c>
      <c r="E36" s="55">
        <f t="shared" si="14"/>
        <v>0</v>
      </c>
      <c r="F36" s="53" t="s">
        <v>9</v>
      </c>
      <c r="G36" s="54">
        <f t="shared" si="15"/>
        <v>0</v>
      </c>
      <c r="H36" s="53" t="s">
        <v>9</v>
      </c>
      <c r="I36" s="20">
        <v>50.1</v>
      </c>
      <c r="J36" s="14" t="s">
        <v>10</v>
      </c>
      <c r="K36" s="21">
        <v>1.6299999999999999E-2</v>
      </c>
      <c r="L36" s="14" t="s">
        <v>7</v>
      </c>
      <c r="M36" s="17">
        <f t="shared" si="18"/>
        <v>0</v>
      </c>
      <c r="N36" s="22" t="s">
        <v>19</v>
      </c>
      <c r="O36" s="17">
        <f t="shared" si="19"/>
        <v>0</v>
      </c>
      <c r="P36" s="22" t="s">
        <v>19</v>
      </c>
      <c r="Q36" s="37" t="str">
        <f t="shared" si="16"/>
        <v>－</v>
      </c>
      <c r="R36" s="17">
        <f t="shared" ref="R36:R43" si="20">E36*I36*K36*44/12</f>
        <v>0</v>
      </c>
      <c r="S36" s="22" t="s">
        <v>27</v>
      </c>
      <c r="T36" s="23">
        <f t="shared" ref="T36:T43" si="21">G36*I36*K36*44/12</f>
        <v>0</v>
      </c>
      <c r="U36" s="22" t="s">
        <v>27</v>
      </c>
      <c r="V36" s="41" t="str">
        <f t="shared" si="17"/>
        <v>－</v>
      </c>
      <c r="W36" s="24" t="s">
        <v>27</v>
      </c>
    </row>
    <row r="37" spans="2:23" ht="20.25" customHeight="1">
      <c r="B37" s="160"/>
      <c r="C37" s="163"/>
      <c r="D37" s="56" t="s">
        <v>41</v>
      </c>
      <c r="E37" s="55">
        <f t="shared" si="14"/>
        <v>0</v>
      </c>
      <c r="F37" s="53" t="s">
        <v>43</v>
      </c>
      <c r="G37" s="54">
        <f t="shared" si="15"/>
        <v>0</v>
      </c>
      <c r="H37" s="53" t="s">
        <v>43</v>
      </c>
      <c r="I37" s="20">
        <v>109.4</v>
      </c>
      <c r="J37" s="14" t="s">
        <v>28</v>
      </c>
      <c r="K37" s="21">
        <v>1.6299999999999999E-2</v>
      </c>
      <c r="L37" s="14" t="s">
        <v>7</v>
      </c>
      <c r="M37" s="17">
        <f t="shared" si="18"/>
        <v>0</v>
      </c>
      <c r="N37" s="22" t="s">
        <v>19</v>
      </c>
      <c r="O37" s="17">
        <f t="shared" si="19"/>
        <v>0</v>
      </c>
      <c r="P37" s="22" t="s">
        <v>19</v>
      </c>
      <c r="Q37" s="37" t="str">
        <f t="shared" si="16"/>
        <v>－</v>
      </c>
      <c r="R37" s="17">
        <f t="shared" si="20"/>
        <v>0</v>
      </c>
      <c r="S37" s="22" t="s">
        <v>27</v>
      </c>
      <c r="T37" s="23">
        <f t="shared" si="21"/>
        <v>0</v>
      </c>
      <c r="U37" s="22" t="s">
        <v>27</v>
      </c>
      <c r="V37" s="41" t="str">
        <f t="shared" si="17"/>
        <v>－</v>
      </c>
      <c r="W37" s="24" t="s">
        <v>27</v>
      </c>
    </row>
    <row r="38" spans="2:23" ht="20.25" customHeight="1">
      <c r="B38" s="160"/>
      <c r="C38" s="110" t="s">
        <v>20</v>
      </c>
      <c r="D38" s="25" t="s">
        <v>17</v>
      </c>
      <c r="E38" s="55">
        <f t="shared" si="14"/>
        <v>0</v>
      </c>
      <c r="F38" s="53" t="s">
        <v>9</v>
      </c>
      <c r="G38" s="54">
        <f t="shared" si="15"/>
        <v>0</v>
      </c>
      <c r="H38" s="53" t="s">
        <v>9</v>
      </c>
      <c r="I38" s="20">
        <v>54.7</v>
      </c>
      <c r="J38" s="14" t="s">
        <v>10</v>
      </c>
      <c r="K38" s="21">
        <v>1.3899999999999999E-2</v>
      </c>
      <c r="L38" s="14" t="s">
        <v>7</v>
      </c>
      <c r="M38" s="17">
        <f t="shared" si="18"/>
        <v>0</v>
      </c>
      <c r="N38" s="22" t="s">
        <v>19</v>
      </c>
      <c r="O38" s="17">
        <f t="shared" si="19"/>
        <v>0</v>
      </c>
      <c r="P38" s="22" t="s">
        <v>19</v>
      </c>
      <c r="Q38" s="37" t="str">
        <f t="shared" si="16"/>
        <v>－</v>
      </c>
      <c r="R38" s="17">
        <f t="shared" si="20"/>
        <v>0</v>
      </c>
      <c r="S38" s="22" t="s">
        <v>27</v>
      </c>
      <c r="T38" s="23">
        <f t="shared" si="21"/>
        <v>0</v>
      </c>
      <c r="U38" s="22" t="s">
        <v>27</v>
      </c>
      <c r="V38" s="41" t="str">
        <f t="shared" si="17"/>
        <v>－</v>
      </c>
      <c r="W38" s="24" t="s">
        <v>27</v>
      </c>
    </row>
    <row r="39" spans="2:23" ht="20.25" customHeight="1">
      <c r="B39" s="160"/>
      <c r="C39" s="111"/>
      <c r="D39" s="25" t="s">
        <v>18</v>
      </c>
      <c r="E39" s="55">
        <f t="shared" si="14"/>
        <v>0</v>
      </c>
      <c r="F39" s="53" t="s">
        <v>43</v>
      </c>
      <c r="G39" s="54">
        <f t="shared" si="15"/>
        <v>0</v>
      </c>
      <c r="H39" s="53" t="s">
        <v>43</v>
      </c>
      <c r="I39" s="20">
        <v>38.4</v>
      </c>
      <c r="J39" s="14" t="s">
        <v>28</v>
      </c>
      <c r="K39" s="21">
        <v>1.3899999999999999E-2</v>
      </c>
      <c r="L39" s="14" t="s">
        <v>7</v>
      </c>
      <c r="M39" s="17">
        <f t="shared" si="18"/>
        <v>0</v>
      </c>
      <c r="N39" s="22" t="s">
        <v>19</v>
      </c>
      <c r="O39" s="17">
        <f t="shared" si="19"/>
        <v>0</v>
      </c>
      <c r="P39" s="22" t="s">
        <v>19</v>
      </c>
      <c r="Q39" s="37" t="str">
        <f t="shared" si="16"/>
        <v>－</v>
      </c>
      <c r="R39" s="17">
        <f t="shared" si="20"/>
        <v>0</v>
      </c>
      <c r="S39" s="22" t="s">
        <v>27</v>
      </c>
      <c r="T39" s="23">
        <f t="shared" si="21"/>
        <v>0</v>
      </c>
      <c r="U39" s="22" t="s">
        <v>27</v>
      </c>
      <c r="V39" s="41" t="str">
        <f t="shared" si="17"/>
        <v>－</v>
      </c>
      <c r="W39" s="24" t="s">
        <v>27</v>
      </c>
    </row>
    <row r="40" spans="2:23" ht="20.25" customHeight="1">
      <c r="B40" s="161"/>
      <c r="C40" s="142" t="s">
        <v>31</v>
      </c>
      <c r="D40" s="143"/>
      <c r="E40" s="55">
        <f t="shared" si="14"/>
        <v>0</v>
      </c>
      <c r="F40" s="53" t="s">
        <v>5</v>
      </c>
      <c r="G40" s="54">
        <f t="shared" si="15"/>
        <v>0</v>
      </c>
      <c r="H40" s="53" t="s">
        <v>5</v>
      </c>
      <c r="I40" s="20">
        <v>36.5</v>
      </c>
      <c r="J40" s="14" t="s">
        <v>6</v>
      </c>
      <c r="K40" s="21">
        <v>1.8700000000000001E-2</v>
      </c>
      <c r="L40" s="14" t="s">
        <v>7</v>
      </c>
      <c r="M40" s="17">
        <f t="shared" si="18"/>
        <v>0</v>
      </c>
      <c r="N40" s="18" t="s">
        <v>19</v>
      </c>
      <c r="O40" s="17">
        <f t="shared" si="19"/>
        <v>0</v>
      </c>
      <c r="P40" s="18" t="s">
        <v>19</v>
      </c>
      <c r="Q40" s="37" t="str">
        <f t="shared" si="16"/>
        <v>－</v>
      </c>
      <c r="R40" s="17">
        <f t="shared" si="20"/>
        <v>0</v>
      </c>
      <c r="S40" s="18" t="s">
        <v>27</v>
      </c>
      <c r="T40" s="17">
        <f t="shared" si="21"/>
        <v>0</v>
      </c>
      <c r="U40" s="18" t="s">
        <v>27</v>
      </c>
      <c r="V40" s="41" t="str">
        <f t="shared" si="17"/>
        <v>－</v>
      </c>
      <c r="W40" s="19" t="s">
        <v>27</v>
      </c>
    </row>
    <row r="41" spans="2:23" ht="20.25" customHeight="1">
      <c r="B41" s="161"/>
      <c r="C41" s="142" t="s">
        <v>32</v>
      </c>
      <c r="D41" s="143"/>
      <c r="E41" s="55">
        <f t="shared" si="14"/>
        <v>0</v>
      </c>
      <c r="F41" s="53" t="s">
        <v>5</v>
      </c>
      <c r="G41" s="54">
        <f t="shared" si="15"/>
        <v>0</v>
      </c>
      <c r="H41" s="53" t="s">
        <v>5</v>
      </c>
      <c r="I41" s="13">
        <v>38</v>
      </c>
      <c r="J41" s="14" t="s">
        <v>6</v>
      </c>
      <c r="K41" s="21">
        <v>1.8800000000000001E-2</v>
      </c>
      <c r="L41" s="14" t="s">
        <v>7</v>
      </c>
      <c r="M41" s="17">
        <f t="shared" si="18"/>
        <v>0</v>
      </c>
      <c r="N41" s="18" t="s">
        <v>19</v>
      </c>
      <c r="O41" s="17">
        <f t="shared" si="19"/>
        <v>0</v>
      </c>
      <c r="P41" s="18" t="s">
        <v>19</v>
      </c>
      <c r="Q41" s="37" t="str">
        <f t="shared" si="16"/>
        <v>－</v>
      </c>
      <c r="R41" s="17">
        <f t="shared" si="20"/>
        <v>0</v>
      </c>
      <c r="S41" s="18" t="s">
        <v>27</v>
      </c>
      <c r="T41" s="17">
        <f t="shared" si="21"/>
        <v>0</v>
      </c>
      <c r="U41" s="18" t="s">
        <v>27</v>
      </c>
      <c r="V41" s="41" t="str">
        <f t="shared" si="17"/>
        <v>－</v>
      </c>
      <c r="W41" s="19" t="s">
        <v>27</v>
      </c>
    </row>
    <row r="42" spans="2:23" ht="20.25" customHeight="1">
      <c r="B42" s="161"/>
      <c r="C42" s="142" t="s">
        <v>8</v>
      </c>
      <c r="D42" s="143"/>
      <c r="E42" s="55">
        <f t="shared" si="14"/>
        <v>0</v>
      </c>
      <c r="F42" s="53" t="s">
        <v>5</v>
      </c>
      <c r="G42" s="54">
        <f t="shared" si="15"/>
        <v>0</v>
      </c>
      <c r="H42" s="53" t="s">
        <v>5</v>
      </c>
      <c r="I42" s="20">
        <v>38.9</v>
      </c>
      <c r="J42" s="14" t="s">
        <v>6</v>
      </c>
      <c r="K42" s="21">
        <v>1.9300000000000001E-2</v>
      </c>
      <c r="L42" s="14" t="s">
        <v>7</v>
      </c>
      <c r="M42" s="17">
        <f t="shared" si="18"/>
        <v>0</v>
      </c>
      <c r="N42" s="22" t="s">
        <v>19</v>
      </c>
      <c r="O42" s="17">
        <f t="shared" si="19"/>
        <v>0</v>
      </c>
      <c r="P42" s="22" t="s">
        <v>19</v>
      </c>
      <c r="Q42" s="37" t="str">
        <f t="shared" si="16"/>
        <v>－</v>
      </c>
      <c r="R42" s="17">
        <f t="shared" si="20"/>
        <v>0</v>
      </c>
      <c r="S42" s="22" t="s">
        <v>27</v>
      </c>
      <c r="T42" s="23">
        <f t="shared" si="21"/>
        <v>0</v>
      </c>
      <c r="U42" s="22" t="s">
        <v>27</v>
      </c>
      <c r="V42" s="41" t="str">
        <f t="shared" si="17"/>
        <v>－</v>
      </c>
      <c r="W42" s="24" t="s">
        <v>27</v>
      </c>
    </row>
    <row r="43" spans="2:23" ht="20.25" customHeight="1">
      <c r="B43" s="161"/>
      <c r="C43" s="144" t="s">
        <v>21</v>
      </c>
      <c r="D43" s="145"/>
      <c r="E43" s="55">
        <f t="shared" si="14"/>
        <v>0</v>
      </c>
      <c r="F43" s="53" t="s">
        <v>5</v>
      </c>
      <c r="G43" s="54">
        <f t="shared" si="15"/>
        <v>0</v>
      </c>
      <c r="H43" s="53" t="s">
        <v>5</v>
      </c>
      <c r="I43" s="20">
        <v>33.4</v>
      </c>
      <c r="J43" s="14" t="s">
        <v>6</v>
      </c>
      <c r="K43" s="21">
        <v>1.8700000000000001E-2</v>
      </c>
      <c r="L43" s="14" t="s">
        <v>7</v>
      </c>
      <c r="M43" s="17">
        <f t="shared" si="18"/>
        <v>0</v>
      </c>
      <c r="N43" s="26" t="s">
        <v>19</v>
      </c>
      <c r="O43" s="17">
        <f t="shared" si="19"/>
        <v>0</v>
      </c>
      <c r="P43" s="26" t="s">
        <v>19</v>
      </c>
      <c r="Q43" s="38" t="str">
        <f t="shared" si="16"/>
        <v>－</v>
      </c>
      <c r="R43" s="23">
        <f t="shared" si="20"/>
        <v>0</v>
      </c>
      <c r="S43" s="26" t="s">
        <v>27</v>
      </c>
      <c r="T43" s="23">
        <f t="shared" si="21"/>
        <v>0</v>
      </c>
      <c r="U43" s="26" t="s">
        <v>27</v>
      </c>
      <c r="V43" s="42" t="str">
        <f t="shared" si="17"/>
        <v>－</v>
      </c>
      <c r="W43" s="24" t="s">
        <v>27</v>
      </c>
    </row>
    <row r="44" spans="2:23" ht="20.25" customHeight="1" thickBot="1">
      <c r="B44" s="162"/>
      <c r="C44" s="146" t="s">
        <v>33</v>
      </c>
      <c r="D44" s="147"/>
      <c r="E44" s="52"/>
      <c r="F44" s="51"/>
      <c r="G44" s="150" t="s">
        <v>12</v>
      </c>
      <c r="H44" s="151"/>
      <c r="I44" s="27">
        <v>2.58E-2</v>
      </c>
      <c r="J44" s="28" t="s">
        <v>13</v>
      </c>
      <c r="K44" s="152"/>
      <c r="L44" s="153"/>
      <c r="M44" s="29">
        <f>SUM(M35:M43)</f>
        <v>0</v>
      </c>
      <c r="N44" s="30" t="s">
        <v>19</v>
      </c>
      <c r="O44" s="29">
        <f>SUM(O35:O43)</f>
        <v>0</v>
      </c>
      <c r="P44" s="30" t="s">
        <v>19</v>
      </c>
      <c r="Q44" s="39" t="str">
        <f t="shared" si="16"/>
        <v>－</v>
      </c>
      <c r="R44" s="29">
        <f>SUM(R35:R43)</f>
        <v>0</v>
      </c>
      <c r="S44" s="30" t="s">
        <v>27</v>
      </c>
      <c r="T44" s="29">
        <f>SUM(T35:T43)</f>
        <v>0</v>
      </c>
      <c r="U44" s="30" t="s">
        <v>27</v>
      </c>
      <c r="V44" s="43" t="str">
        <f t="shared" si="17"/>
        <v>－</v>
      </c>
      <c r="W44" s="31" t="s">
        <v>27</v>
      </c>
    </row>
    <row r="45" spans="2:23" ht="20.25" customHeight="1" thickTop="1" thickBot="1">
      <c r="B45" s="154" t="s">
        <v>34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6"/>
      <c r="M45" s="32">
        <f>M34+M44</f>
        <v>0</v>
      </c>
      <c r="N45" s="33" t="s">
        <v>19</v>
      </c>
      <c r="O45" s="50">
        <f>O34+O44</f>
        <v>0</v>
      </c>
      <c r="P45" s="34" t="s">
        <v>19</v>
      </c>
      <c r="Q45" s="40" t="str">
        <f t="shared" si="16"/>
        <v>－</v>
      </c>
      <c r="R45" s="32">
        <f>R34+R44</f>
        <v>0</v>
      </c>
      <c r="S45" s="35" t="s">
        <v>27</v>
      </c>
      <c r="T45" s="50">
        <f>T34+T44</f>
        <v>0</v>
      </c>
      <c r="U45" s="34" t="s">
        <v>27</v>
      </c>
      <c r="V45" s="44" t="str">
        <f t="shared" si="17"/>
        <v>－</v>
      </c>
      <c r="W45" s="36" t="s">
        <v>30</v>
      </c>
    </row>
  </sheetData>
  <sheetProtection sheet="1" objects="1" scenarios="1"/>
  <protectedRanges>
    <protectedRange sqref="E34:E44" name="範囲1_1"/>
  </protectedRanges>
  <mergeCells count="61">
    <mergeCell ref="B45:L45"/>
    <mergeCell ref="B34:D34"/>
    <mergeCell ref="B35:B44"/>
    <mergeCell ref="C35:D35"/>
    <mergeCell ref="C36:C37"/>
    <mergeCell ref="C38:C39"/>
    <mergeCell ref="C40:D40"/>
    <mergeCell ref="C41:D41"/>
    <mergeCell ref="C42:D42"/>
    <mergeCell ref="C43:D43"/>
    <mergeCell ref="C44:D44"/>
    <mergeCell ref="R32:W32"/>
    <mergeCell ref="E33:F33"/>
    <mergeCell ref="G33:H33"/>
    <mergeCell ref="M33:N33"/>
    <mergeCell ref="O33:P33"/>
    <mergeCell ref="R33:S33"/>
    <mergeCell ref="T33:U33"/>
    <mergeCell ref="G44:H44"/>
    <mergeCell ref="K44:L44"/>
    <mergeCell ref="V33:W33"/>
    <mergeCell ref="M32:Q32"/>
    <mergeCell ref="C28:D28"/>
    <mergeCell ref="B32:D33"/>
    <mergeCell ref="E32:H32"/>
    <mergeCell ref="I32:J33"/>
    <mergeCell ref="K32:L33"/>
    <mergeCell ref="R17:T17"/>
    <mergeCell ref="U17:W17"/>
    <mergeCell ref="X17:Z17"/>
    <mergeCell ref="B19:D19"/>
    <mergeCell ref="B20:B28"/>
    <mergeCell ref="C20:D20"/>
    <mergeCell ref="C21:C22"/>
    <mergeCell ref="C23:C24"/>
    <mergeCell ref="C25:D25"/>
    <mergeCell ref="C26:D26"/>
    <mergeCell ref="C27:D27"/>
    <mergeCell ref="B17:D18"/>
    <mergeCell ref="F17:H17"/>
    <mergeCell ref="I17:K17"/>
    <mergeCell ref="L17:N17"/>
    <mergeCell ref="O17:Q17"/>
    <mergeCell ref="B7:D7"/>
    <mergeCell ref="B8:B16"/>
    <mergeCell ref="C8:D8"/>
    <mergeCell ref="C9:C10"/>
    <mergeCell ref="C11:C12"/>
    <mergeCell ref="C13:D13"/>
    <mergeCell ref="C14:D14"/>
    <mergeCell ref="C15:D15"/>
    <mergeCell ref="C16:D16"/>
    <mergeCell ref="B1:W1"/>
    <mergeCell ref="B3:W3"/>
    <mergeCell ref="B5:D6"/>
    <mergeCell ref="F5:H5"/>
    <mergeCell ref="I5:K5"/>
    <mergeCell ref="L5:N5"/>
    <mergeCell ref="O5:Q5"/>
    <mergeCell ref="R5:T5"/>
    <mergeCell ref="U5:W5"/>
  </mergeCells>
  <phoneticPr fontId="2"/>
  <printOptions horizontalCentered="1"/>
  <pageMargins left="0.39370078740157483" right="0.19685039370078741" top="0.23622047244094491" bottom="0.31496062992125984" header="0.19685039370078741" footer="0.19685039370078741"/>
  <pageSetup paperSize="9" scale="52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月単位入力用</vt:lpstr>
      <vt:lpstr>月単位入力用!Print_Area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2025-03-14T01:38:24Z</cp:lastPrinted>
  <dcterms:created xsi:type="dcterms:W3CDTF">2025-02-20T06:48:10Z</dcterms:created>
  <dcterms:modified xsi:type="dcterms:W3CDTF">2025-03-17T11:53:41Z</dcterms:modified>
</cp:coreProperties>
</file>