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R04030439\Desktop\2304露崎2504菊池\仮保管_菊池\"/>
    </mc:Choice>
  </mc:AlternateContent>
  <bookViews>
    <workbookView xWindow="0" yWindow="0" windowWidth="23835" windowHeight="10155" activeTab="1"/>
  </bookViews>
  <sheets>
    <sheet name="様式第1号" sheetId="1" r:id="rId1"/>
    <sheet name="第１表" sheetId="7" r:id="rId2"/>
    <sheet name="第２表" sheetId="4" r:id="rId3"/>
    <sheet name="第３表" sheetId="5" r:id="rId4"/>
    <sheet name="第４表" sheetId="6" r:id="rId5"/>
    <sheet name="旧第１表（移行措置用　入力不要）" sheetId="9" state="hidden" r:id="rId6"/>
  </sheets>
  <definedNames>
    <definedName name="_xlnm.Print_Area" localSheetId="5">'旧第１表（移行措置用　入力不要）'!$A$1:$T$64</definedName>
    <definedName name="_xlnm.Print_Area" localSheetId="1">第１表!$A$1:$T$76</definedName>
    <definedName name="_xlnm.Print_Area" localSheetId="3">第３表!$A$1:$B$8</definedName>
    <definedName name="_xlnm.Print_Area" localSheetId="4">第４表!$A$1:$H$27</definedName>
    <definedName name="_xlnm.Print_Area" localSheetId="0">様式第1号!$A$2:$E$34</definedName>
  </definedNames>
  <calcPr calcId="162913"/>
</workbook>
</file>

<file path=xl/calcChain.xml><?xml version="1.0" encoding="utf-8"?>
<calcChain xmlns="http://schemas.openxmlformats.org/spreadsheetml/2006/main">
  <c r="O30" i="9" l="1"/>
  <c r="O45" i="9" l="1"/>
  <c r="O44" i="9"/>
  <c r="P33" i="9" l="1"/>
  <c r="P32" i="9"/>
  <c r="P31" i="9"/>
  <c r="D33" i="9"/>
  <c r="C33" i="9"/>
  <c r="D32" i="9"/>
  <c r="C32" i="9"/>
  <c r="D31" i="9"/>
  <c r="C31" i="9"/>
  <c r="E33" i="9"/>
  <c r="E32" i="9"/>
  <c r="E31" i="9"/>
  <c r="Q31" i="9"/>
  <c r="O31" i="9"/>
  <c r="M31" i="9" s="1"/>
  <c r="I31" i="9"/>
  <c r="J31" i="9" s="1"/>
  <c r="T31" i="9" s="1"/>
  <c r="F31" i="9"/>
  <c r="G31" i="9" s="1"/>
  <c r="Q32" i="9"/>
  <c r="O32" i="9"/>
  <c r="M32" i="9"/>
  <c r="I32" i="9"/>
  <c r="F32" i="9"/>
  <c r="J36" i="7"/>
  <c r="T36" i="7" s="1"/>
  <c r="G36" i="7"/>
  <c r="S36" i="7" s="1"/>
  <c r="J37" i="7"/>
  <c r="T37" i="7" s="1"/>
  <c r="G37" i="7"/>
  <c r="S37" i="7" s="1"/>
  <c r="S31" i="9" l="1"/>
  <c r="G32" i="9"/>
  <c r="S32" i="9" s="1"/>
  <c r="J32" i="9"/>
  <c r="T32" i="9" s="1"/>
  <c r="K46" i="9"/>
  <c r="T35" i="7" l="1"/>
  <c r="S35" i="7"/>
  <c r="Q33" i="9" l="1"/>
  <c r="Q45" i="9" l="1"/>
  <c r="Q44" i="9"/>
  <c r="Q43" i="9"/>
  <c r="I45" i="9"/>
  <c r="I44" i="9"/>
  <c r="F45" i="9"/>
  <c r="F44" i="9"/>
  <c r="M44" i="9"/>
  <c r="V38" i="9"/>
  <c r="Q38" i="9"/>
  <c r="O38" i="9"/>
  <c r="M38" i="9" s="1"/>
  <c r="I38" i="9"/>
  <c r="F38" i="9"/>
  <c r="F43" i="9"/>
  <c r="G38" i="9" l="1"/>
  <c r="J38" i="9"/>
  <c r="T38" i="9" s="1"/>
  <c r="I46" i="9"/>
  <c r="J44" i="9"/>
  <c r="T44" i="9"/>
  <c r="S38" i="9"/>
  <c r="I53" i="7" l="1"/>
  <c r="F53" i="7"/>
  <c r="D21" i="1" s="1"/>
  <c r="G9" i="7" l="1"/>
  <c r="G10" i="7"/>
  <c r="G11" i="7"/>
  <c r="G12" i="7"/>
  <c r="G13" i="7"/>
  <c r="G14" i="7"/>
  <c r="G15" i="7"/>
  <c r="G16" i="7"/>
  <c r="G17" i="7"/>
  <c r="G18" i="7"/>
  <c r="G19" i="7"/>
  <c r="G20" i="7"/>
  <c r="G21" i="7"/>
  <c r="G22" i="7"/>
  <c r="G23" i="7"/>
  <c r="G24" i="7"/>
  <c r="G25" i="7"/>
  <c r="G26" i="7"/>
  <c r="G27" i="7"/>
  <c r="G28" i="7"/>
  <c r="G29" i="7"/>
  <c r="G30" i="7"/>
  <c r="G31" i="7"/>
  <c r="G32" i="7"/>
  <c r="G33" i="7"/>
  <c r="G34" i="7"/>
  <c r="G35" i="7"/>
  <c r="G38" i="7"/>
  <c r="G40" i="7"/>
  <c r="G41" i="7"/>
  <c r="G42" i="7"/>
  <c r="G43" i="7"/>
  <c r="G44" i="7"/>
  <c r="G48" i="7"/>
  <c r="G49" i="7"/>
  <c r="G50" i="7"/>
  <c r="G8" i="7"/>
  <c r="G53" i="7" l="1"/>
  <c r="G39" i="7"/>
  <c r="G45" i="7"/>
  <c r="G46" i="7" l="1"/>
  <c r="G54" i="7" l="1"/>
  <c r="G47" i="7"/>
  <c r="Q42" i="9" l="1"/>
  <c r="Q41" i="9"/>
  <c r="H53" i="7" l="1"/>
  <c r="K52" i="9" l="1"/>
  <c r="I37" i="9"/>
  <c r="I36" i="9"/>
  <c r="I35" i="9"/>
  <c r="I34" i="9"/>
  <c r="I33" i="9"/>
  <c r="I30" i="9"/>
  <c r="I29" i="9"/>
  <c r="I28" i="9"/>
  <c r="I27" i="9"/>
  <c r="I26" i="9"/>
  <c r="I25" i="9"/>
  <c r="I24" i="9"/>
  <c r="I23" i="9"/>
  <c r="I22" i="9"/>
  <c r="I21" i="9"/>
  <c r="I20" i="9"/>
  <c r="I19" i="9"/>
  <c r="I18" i="9"/>
  <c r="I17" i="9"/>
  <c r="I16" i="9"/>
  <c r="I15" i="9"/>
  <c r="I14" i="9"/>
  <c r="I13" i="9"/>
  <c r="I12" i="9"/>
  <c r="I11" i="9"/>
  <c r="I10" i="9"/>
  <c r="I9" i="9"/>
  <c r="I8" i="9"/>
  <c r="F14" i="9"/>
  <c r="F41" i="9"/>
  <c r="F36" i="9"/>
  <c r="U54" i="7" l="1"/>
  <c r="U53" i="7"/>
  <c r="U47" i="7"/>
  <c r="U52" i="7"/>
  <c r="U51" i="7"/>
  <c r="U50" i="7"/>
  <c r="U49" i="7"/>
  <c r="U48" i="7"/>
  <c r="U46" i="7"/>
  <c r="U45" i="7"/>
  <c r="U39" i="7"/>
  <c r="T52" i="7"/>
  <c r="T53" i="7" s="1"/>
  <c r="T51" i="7"/>
  <c r="S50" i="7"/>
  <c r="S49" i="7"/>
  <c r="S48" i="7"/>
  <c r="T44" i="7"/>
  <c r="T43" i="7"/>
  <c r="T42" i="7"/>
  <c r="T41" i="7"/>
  <c r="T40" i="7"/>
  <c r="S44" i="7"/>
  <c r="S43" i="7"/>
  <c r="S42" i="7"/>
  <c r="S41" i="7"/>
  <c r="S40" i="7"/>
  <c r="J32" i="7"/>
  <c r="T32" i="7" s="1"/>
  <c r="S53" i="7" l="1"/>
  <c r="T45" i="7"/>
  <c r="S45" i="7"/>
  <c r="J52" i="7" l="1"/>
  <c r="J51" i="7"/>
  <c r="K53" i="7"/>
  <c r="J40" i="7"/>
  <c r="F42" i="9"/>
  <c r="F37" i="9"/>
  <c r="F35" i="9"/>
  <c r="F34" i="9"/>
  <c r="O33" i="9"/>
  <c r="F33" i="9"/>
  <c r="G33" i="9" s="1"/>
  <c r="F30" i="9"/>
  <c r="F29" i="9"/>
  <c r="F28" i="9"/>
  <c r="F27" i="9"/>
  <c r="F26" i="9"/>
  <c r="F25" i="9"/>
  <c r="F24" i="9"/>
  <c r="F23" i="9"/>
  <c r="F22" i="9"/>
  <c r="F21" i="9"/>
  <c r="F20" i="9"/>
  <c r="F19" i="9"/>
  <c r="F18" i="9"/>
  <c r="F17" i="9"/>
  <c r="F16" i="9"/>
  <c r="F15" i="9"/>
  <c r="F13" i="9"/>
  <c r="F12" i="9"/>
  <c r="F11" i="9"/>
  <c r="F10" i="9"/>
  <c r="F9" i="9"/>
  <c r="F8" i="9"/>
  <c r="M44" i="7"/>
  <c r="M43" i="7"/>
  <c r="M42" i="7"/>
  <c r="M41" i="7"/>
  <c r="M40" i="7"/>
  <c r="J44" i="7"/>
  <c r="J43" i="7"/>
  <c r="J42" i="7"/>
  <c r="J41" i="7"/>
  <c r="S38" i="7"/>
  <c r="J38" i="7"/>
  <c r="T38" i="7" s="1"/>
  <c r="J35" i="7"/>
  <c r="J34" i="7"/>
  <c r="T34" i="7" s="1"/>
  <c r="J33" i="7"/>
  <c r="T33" i="7" s="1"/>
  <c r="J31" i="7"/>
  <c r="T31" i="7" s="1"/>
  <c r="J30" i="7"/>
  <c r="T30" i="7" s="1"/>
  <c r="J29" i="7"/>
  <c r="T29" i="7" s="1"/>
  <c r="J28" i="7"/>
  <c r="T28" i="7" s="1"/>
  <c r="J27" i="7"/>
  <c r="T27" i="7" s="1"/>
  <c r="J26" i="7"/>
  <c r="T26" i="7" s="1"/>
  <c r="J25" i="7"/>
  <c r="T25" i="7" s="1"/>
  <c r="J24" i="7"/>
  <c r="T24" i="7" s="1"/>
  <c r="J23" i="7"/>
  <c r="T23" i="7" s="1"/>
  <c r="J22" i="7"/>
  <c r="T22" i="7" s="1"/>
  <c r="J21" i="7"/>
  <c r="T21" i="7" s="1"/>
  <c r="J20" i="7"/>
  <c r="T20" i="7" s="1"/>
  <c r="J19" i="7"/>
  <c r="T19" i="7" s="1"/>
  <c r="J18" i="7"/>
  <c r="T18" i="7" s="1"/>
  <c r="J17" i="7"/>
  <c r="T17" i="7" s="1"/>
  <c r="J16" i="7"/>
  <c r="T16" i="7" s="1"/>
  <c r="J15" i="7"/>
  <c r="T15" i="7" s="1"/>
  <c r="J14" i="7"/>
  <c r="T14" i="7" s="1"/>
  <c r="J13" i="7"/>
  <c r="T13" i="7" s="1"/>
  <c r="J12" i="7"/>
  <c r="T12" i="7" s="1"/>
  <c r="J11" i="7"/>
  <c r="T11" i="7" s="1"/>
  <c r="J10" i="7"/>
  <c r="T10" i="7" s="1"/>
  <c r="J9" i="7"/>
  <c r="T9" i="7" s="1"/>
  <c r="J8" i="7"/>
  <c r="T8" i="7" s="1"/>
  <c r="S34" i="7"/>
  <c r="S33" i="7"/>
  <c r="S32" i="7"/>
  <c r="S31" i="7"/>
  <c r="S30" i="7"/>
  <c r="S29" i="7"/>
  <c r="S28" i="7"/>
  <c r="S27" i="7"/>
  <c r="S26" i="7"/>
  <c r="S25" i="7"/>
  <c r="S24" i="7"/>
  <c r="S23" i="7"/>
  <c r="S22" i="7"/>
  <c r="S21" i="7"/>
  <c r="S20" i="7"/>
  <c r="S19" i="7"/>
  <c r="S18" i="7"/>
  <c r="S17" i="7"/>
  <c r="S16" i="7"/>
  <c r="S15" i="7"/>
  <c r="S14" i="7"/>
  <c r="S13" i="7"/>
  <c r="S12" i="7"/>
  <c r="S11" i="7"/>
  <c r="S10" i="7"/>
  <c r="S9" i="7"/>
  <c r="S8" i="7"/>
  <c r="J53" i="7" l="1"/>
  <c r="T45" i="9"/>
  <c r="J45" i="7"/>
  <c r="M45" i="7"/>
  <c r="M46" i="7" s="1"/>
  <c r="M54" i="7" s="1"/>
  <c r="N60" i="7"/>
  <c r="L46" i="9"/>
  <c r="M45" i="9"/>
  <c r="J45" i="9"/>
  <c r="J46" i="9" s="1"/>
  <c r="S43" i="9"/>
  <c r="M43" i="9"/>
  <c r="G43" i="9"/>
  <c r="S42" i="9"/>
  <c r="M42" i="9"/>
  <c r="G42" i="9"/>
  <c r="S41" i="9"/>
  <c r="M41" i="9"/>
  <c r="G41" i="9"/>
  <c r="S37" i="9"/>
  <c r="M37" i="9"/>
  <c r="J37" i="9"/>
  <c r="T37" i="9" s="1"/>
  <c r="G37" i="9"/>
  <c r="S36" i="9"/>
  <c r="M36" i="9"/>
  <c r="J36" i="9"/>
  <c r="T36" i="9" s="1"/>
  <c r="G36" i="9"/>
  <c r="S35" i="9"/>
  <c r="M35" i="9"/>
  <c r="J35" i="9"/>
  <c r="T35" i="9" s="1"/>
  <c r="G35" i="9"/>
  <c r="S34" i="9"/>
  <c r="M34" i="9"/>
  <c r="J34" i="9"/>
  <c r="T34" i="9" s="1"/>
  <c r="G34" i="9"/>
  <c r="M33" i="9"/>
  <c r="J33" i="9"/>
  <c r="T33" i="9" s="1"/>
  <c r="S33" i="9"/>
  <c r="M30" i="9"/>
  <c r="J30" i="9"/>
  <c r="T30" i="9" s="1"/>
  <c r="G30" i="9"/>
  <c r="S30" i="9" s="1"/>
  <c r="M29" i="9"/>
  <c r="J29" i="9"/>
  <c r="T29" i="9" s="1"/>
  <c r="G29" i="9"/>
  <c r="S29" i="9" s="1"/>
  <c r="M28" i="9"/>
  <c r="J28" i="9"/>
  <c r="T28" i="9" s="1"/>
  <c r="G28" i="9"/>
  <c r="S28" i="9" s="1"/>
  <c r="M27" i="9"/>
  <c r="J27" i="9"/>
  <c r="T27" i="9" s="1"/>
  <c r="G27" i="9"/>
  <c r="S27" i="9" s="1"/>
  <c r="M26" i="9"/>
  <c r="J26" i="9"/>
  <c r="T26" i="9" s="1"/>
  <c r="G26" i="9"/>
  <c r="S26" i="9" s="1"/>
  <c r="M25" i="9"/>
  <c r="J25" i="9"/>
  <c r="T25" i="9" s="1"/>
  <c r="G25" i="9"/>
  <c r="S25" i="9" s="1"/>
  <c r="M24" i="9"/>
  <c r="J24" i="9"/>
  <c r="T24" i="9" s="1"/>
  <c r="G24" i="9"/>
  <c r="S24" i="9" s="1"/>
  <c r="M23" i="9"/>
  <c r="J23" i="9"/>
  <c r="T23" i="9" s="1"/>
  <c r="G23" i="9"/>
  <c r="S23" i="9" s="1"/>
  <c r="M22" i="9"/>
  <c r="J22" i="9"/>
  <c r="T22" i="9" s="1"/>
  <c r="G22" i="9"/>
  <c r="S22" i="9" s="1"/>
  <c r="M21" i="9"/>
  <c r="J21" i="9"/>
  <c r="T21" i="9" s="1"/>
  <c r="G21" i="9"/>
  <c r="S21" i="9" s="1"/>
  <c r="M20" i="9"/>
  <c r="J20" i="9"/>
  <c r="T20" i="9" s="1"/>
  <c r="G20" i="9"/>
  <c r="S20" i="9" s="1"/>
  <c r="M19" i="9"/>
  <c r="J19" i="9"/>
  <c r="T19" i="9" s="1"/>
  <c r="G19" i="9"/>
  <c r="S19" i="9" s="1"/>
  <c r="M18" i="9"/>
  <c r="J18" i="9"/>
  <c r="T18" i="9" s="1"/>
  <c r="G18" i="9"/>
  <c r="S18" i="9" s="1"/>
  <c r="M17" i="9"/>
  <c r="J17" i="9"/>
  <c r="T17" i="9" s="1"/>
  <c r="G17" i="9"/>
  <c r="S17" i="9" s="1"/>
  <c r="M16" i="9"/>
  <c r="J16" i="9"/>
  <c r="T16" i="9" s="1"/>
  <c r="G16" i="9"/>
  <c r="S16" i="9" s="1"/>
  <c r="M15" i="9"/>
  <c r="J15" i="9"/>
  <c r="T15" i="9" s="1"/>
  <c r="G15" i="9"/>
  <c r="S15" i="9" s="1"/>
  <c r="M14" i="9"/>
  <c r="J14" i="9"/>
  <c r="T14" i="9" s="1"/>
  <c r="G14" i="9"/>
  <c r="M13" i="9"/>
  <c r="J13" i="9"/>
  <c r="T13" i="9" s="1"/>
  <c r="G13" i="9"/>
  <c r="S13" i="9" s="1"/>
  <c r="M12" i="9"/>
  <c r="J12" i="9"/>
  <c r="T12" i="9" s="1"/>
  <c r="G12" i="9"/>
  <c r="S12" i="9" s="1"/>
  <c r="M11" i="9"/>
  <c r="J11" i="9"/>
  <c r="T11" i="9" s="1"/>
  <c r="G11" i="9"/>
  <c r="S11" i="9" s="1"/>
  <c r="M10" i="9"/>
  <c r="J10" i="9"/>
  <c r="T10" i="9" s="1"/>
  <c r="G10" i="9"/>
  <c r="S10" i="9" s="1"/>
  <c r="M9" i="9"/>
  <c r="J9" i="9"/>
  <c r="T9" i="9" s="1"/>
  <c r="G9" i="9"/>
  <c r="S9" i="9" s="1"/>
  <c r="M8" i="9"/>
  <c r="J8" i="9"/>
  <c r="G8" i="9"/>
  <c r="M46" i="9" l="1"/>
  <c r="G46" i="9"/>
  <c r="T8" i="9"/>
  <c r="T39" i="9" s="1"/>
  <c r="J39" i="9"/>
  <c r="S8" i="9"/>
  <c r="G39" i="9"/>
  <c r="M39" i="9"/>
  <c r="T46" i="9"/>
  <c r="S14" i="9"/>
  <c r="S39" i="9" l="1"/>
  <c r="T47" i="9"/>
  <c r="M40" i="9"/>
  <c r="M47" i="9"/>
  <c r="N48" i="9" s="1"/>
  <c r="J40" i="9"/>
  <c r="J47" i="9"/>
  <c r="K48" i="9" s="1"/>
  <c r="F46" i="9"/>
  <c r="S46" i="9"/>
  <c r="H40" i="9"/>
  <c r="G47" i="9"/>
  <c r="S47" i="9" l="1"/>
  <c r="S49" i="9" s="1"/>
  <c r="S56" i="7" s="1"/>
  <c r="H48" i="9"/>
  <c r="J56" i="9" l="1"/>
  <c r="H49" i="9"/>
  <c r="I56" i="7" s="1"/>
  <c r="S48" i="9"/>
  <c r="J39" i="7"/>
  <c r="J46" i="7" s="1"/>
  <c r="J54" i="7" s="1"/>
  <c r="S39" i="7"/>
  <c r="N66" i="7" l="1"/>
  <c r="L66" i="7"/>
  <c r="S46" i="7"/>
  <c r="S54" i="7" s="1"/>
  <c r="N55" i="7"/>
  <c r="M47" i="7"/>
  <c r="D19" i="1"/>
  <c r="T39" i="7"/>
  <c r="T46" i="7" s="1"/>
  <c r="T54" i="7" s="1"/>
  <c r="S55" i="7" l="1"/>
  <c r="F4" i="6" s="1"/>
  <c r="K55" i="7"/>
  <c r="J47" i="7"/>
  <c r="H55" i="7" l="1"/>
  <c r="H56" i="7" s="1"/>
  <c r="L64" i="7" s="1"/>
  <c r="N64" i="7" l="1"/>
</calcChain>
</file>

<file path=xl/comments1.xml><?xml version="1.0" encoding="utf-8"?>
<comments xmlns="http://schemas.openxmlformats.org/spreadsheetml/2006/main">
  <authors>
    <author>政策企画部情報システム課</author>
  </authors>
  <commentList>
    <comment ref="D19" authorId="0" shapeId="0">
      <text>
        <r>
          <rPr>
            <b/>
            <sz val="9"/>
            <color indexed="81"/>
            <rFont val="MS P ゴシック"/>
            <family val="3"/>
            <charset val="128"/>
          </rPr>
          <t>第1表に入力すると
自動で表示されます
（電気も同じ）</t>
        </r>
      </text>
    </comment>
  </commentList>
</comments>
</file>

<file path=xl/comments2.xml><?xml version="1.0" encoding="utf-8"?>
<comments xmlns="http://schemas.openxmlformats.org/spreadsheetml/2006/main">
  <authors>
    <author>政策企画部情報システム課</author>
    <author>情報システム厚生課</author>
    <author>茨城県</author>
  </authors>
  <commentList>
    <comment ref="O35" authorId="0" shapeId="0">
      <text>
        <r>
          <rPr>
            <b/>
            <sz val="9"/>
            <color indexed="81"/>
            <rFont val="MS P ゴシック"/>
            <family val="3"/>
            <charset val="128"/>
          </rPr>
          <t>仮に東京ガスの単位発熱量　45.0  を入れています。
東京ガス会社以外から購入している場合は、単位発熱量を確認の上、その値を入力して下さい。</t>
        </r>
      </text>
    </comment>
    <comment ref="Q35" authorId="0" shapeId="0">
      <text>
        <r>
          <rPr>
            <b/>
            <sz val="9"/>
            <color indexed="81"/>
            <rFont val="MS P ゴシック"/>
            <family val="3"/>
            <charset val="128"/>
          </rPr>
          <t>仮に環境省公表の代替値を入れてます。購入元に確認し変更すること。</t>
        </r>
      </text>
    </comment>
    <comment ref="Q41" authorId="0" shapeId="0">
      <text>
        <r>
          <rPr>
            <b/>
            <sz val="9"/>
            <color indexed="81"/>
            <rFont val="MS P ゴシック"/>
            <family val="3"/>
            <charset val="128"/>
          </rPr>
          <t>仮に環境省公表の代替値を入れてます。購入元に確認し変更すること。（以下同じ）</t>
        </r>
      </text>
    </comment>
    <comment ref="F48" authorId="0" shapeId="0">
      <text>
        <r>
          <rPr>
            <b/>
            <sz val="9"/>
            <color indexed="81"/>
            <rFont val="MS P ゴシック"/>
            <family val="3"/>
            <charset val="128"/>
          </rPr>
          <t>令和7年度（令和6年度実績）の報告のみ、上段に昼間分、下段に夜間分を入力。移行措置のため。</t>
        </r>
      </text>
    </comment>
    <comment ref="Q48" authorId="1" shapeId="0">
      <text>
        <r>
          <rPr>
            <b/>
            <sz val="9"/>
            <color indexed="81"/>
            <rFont val="ＭＳ Ｐゴシック"/>
            <family val="3"/>
            <charset val="128"/>
          </rPr>
          <t>仮に東京電力エナジーパートナー（株）</t>
        </r>
        <r>
          <rPr>
            <b/>
            <sz val="9"/>
            <color indexed="10"/>
            <rFont val="ＭＳ Ｐゴシック"/>
            <family val="3"/>
            <charset val="128"/>
          </rPr>
          <t>メニューN（残差）の基礎排出係数0.431</t>
        </r>
        <r>
          <rPr>
            <b/>
            <sz val="9"/>
            <color indexed="81"/>
            <rFont val="ＭＳ Ｐゴシック"/>
            <family val="3"/>
            <charset val="128"/>
          </rPr>
          <t xml:space="preserve">を入力しています。
</t>
        </r>
        <r>
          <rPr>
            <b/>
            <sz val="9"/>
            <color indexed="10"/>
            <rFont val="ＭＳ Ｐゴシック"/>
            <family val="3"/>
            <charset val="128"/>
          </rPr>
          <t>購入元の排出係数を確認し入力すること。</t>
        </r>
        <r>
          <rPr>
            <b/>
            <sz val="9"/>
            <color indexed="81"/>
            <rFont val="ＭＳ Ｐゴシック"/>
            <family val="3"/>
            <charset val="128"/>
          </rPr>
          <t>（以下同じ）</t>
        </r>
      </text>
    </comment>
    <comment ref="O51" authorId="0" shapeId="0">
      <text>
        <r>
          <rPr>
            <b/>
            <sz val="9"/>
            <color indexed="81"/>
            <rFont val="MS P ゴシック"/>
            <family val="3"/>
            <charset val="128"/>
          </rPr>
          <t xml:space="preserve">仮に8.64を入力しています。    
</t>
        </r>
        <r>
          <rPr>
            <b/>
            <sz val="9"/>
            <color indexed="10"/>
            <rFont val="MS P ゴシック"/>
            <family val="3"/>
            <charset val="128"/>
          </rPr>
          <t>※販売分があるときのみ</t>
        </r>
        <r>
          <rPr>
            <b/>
            <sz val="9"/>
            <color indexed="81"/>
            <rFont val="MS P ゴシック"/>
            <family val="3"/>
            <charset val="128"/>
          </rPr>
          <t xml:space="preserve">
自家発電の発電量、消費した燃料量より算出した値を入力すること。（以下同じ）</t>
        </r>
      </text>
    </comment>
    <comment ref="Q51" authorId="1" shapeId="0">
      <text>
        <r>
          <rPr>
            <b/>
            <sz val="10"/>
            <color indexed="10"/>
            <rFont val="ＭＳ Ｐゴシック"/>
            <family val="3"/>
            <charset val="128"/>
          </rPr>
          <t>※販売分があるときのみ</t>
        </r>
        <r>
          <rPr>
            <b/>
            <sz val="10"/>
            <color indexed="81"/>
            <rFont val="ＭＳ Ｐゴシック"/>
            <family val="3"/>
            <charset val="128"/>
          </rPr>
          <t xml:space="preserve">
自家発電の排出係数は、
当該事業所で発電した電気についての排出係数を用いる必要があります。
排出係数の計算方法など詳細は、「温室効果ガス算定・報告マニュアル」を参照し、</t>
        </r>
        <r>
          <rPr>
            <b/>
            <sz val="10"/>
            <color indexed="10"/>
            <rFont val="ＭＳ Ｐゴシック"/>
            <family val="3"/>
            <charset val="128"/>
          </rPr>
          <t>このセルに求めた排出係数を入力すること。</t>
        </r>
        <r>
          <rPr>
            <b/>
            <sz val="10"/>
            <color indexed="81"/>
            <rFont val="ＭＳ Ｐゴシック"/>
            <family val="3"/>
            <charset val="128"/>
          </rPr>
          <t xml:space="preserve">
なお、第4表(3)に控除量に関する排出係数及びその設定根拠を記入すること。（以下同じ）</t>
        </r>
      </text>
    </comment>
    <comment ref="J60" authorId="0" shapeId="0">
      <text>
        <r>
          <rPr>
            <b/>
            <sz val="9"/>
            <color indexed="81"/>
            <rFont val="MS P ゴシック"/>
            <family val="3"/>
            <charset val="128"/>
          </rPr>
          <t>最下位を四捨五入して，有効数字4桁で入力。表示も調整する。</t>
        </r>
      </text>
    </comment>
    <comment ref="L60" authorId="0" shapeId="0">
      <text>
        <r>
          <rPr>
            <b/>
            <sz val="9"/>
            <color indexed="81"/>
            <rFont val="MS P ゴシック"/>
            <family val="3"/>
            <charset val="128"/>
          </rPr>
          <t>最下位を四捨五入して，有効数字4桁で入力。表示も調整する。</t>
        </r>
      </text>
    </comment>
    <comment ref="J64" authorId="2" shapeId="0">
      <text>
        <r>
          <rPr>
            <b/>
            <sz val="9"/>
            <color indexed="81"/>
            <rFont val="ＭＳ Ｐゴシック"/>
            <family val="3"/>
            <charset val="128"/>
          </rPr>
          <t>最下位を四捨五入して，有効数字4桁で入力。表示も調整する。</t>
        </r>
      </text>
    </comment>
  </commentList>
</comments>
</file>

<file path=xl/comments3.xml><?xml version="1.0" encoding="utf-8"?>
<comments xmlns="http://schemas.openxmlformats.org/spreadsheetml/2006/main">
  <authors>
    <author>政策企画部情報システム課</author>
  </authors>
  <commentList>
    <comment ref="F4" authorId="0" shapeId="0">
      <text>
        <r>
          <rPr>
            <b/>
            <sz val="9"/>
            <color indexed="81"/>
            <rFont val="MS P ゴシック"/>
            <family val="3"/>
            <charset val="128"/>
          </rPr>
          <t>第1表に入力すると
自動で表示されます。
発電所、熱供給事業の場合は、他人への供給分を除く。</t>
        </r>
      </text>
    </comment>
  </commentList>
</comments>
</file>

<file path=xl/comments4.xml><?xml version="1.0" encoding="utf-8"?>
<comments xmlns="http://schemas.openxmlformats.org/spreadsheetml/2006/main">
  <authors>
    <author>茨城県</author>
    <author>情報システム厚生課</author>
  </authors>
  <commentList>
    <comment ref="H40" authorId="0" shapeId="0">
      <text>
        <r>
          <rPr>
            <b/>
            <sz val="9"/>
            <color indexed="81"/>
            <rFont val="ＭＳ Ｐゴシック"/>
            <family val="3"/>
            <charset val="128"/>
          </rPr>
          <t>様式第１号の省エネルギー特定事業場の該当要件の欄の，化石燃料の使用量に該当</t>
        </r>
      </text>
    </comment>
    <comment ref="Q41" authorId="1"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2" authorId="1"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3" authorId="1"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4" authorId="1" shapeId="0">
      <text>
        <r>
          <rPr>
            <sz val="9"/>
            <color indexed="81"/>
            <rFont val="ＭＳ Ｐゴシック"/>
            <family val="3"/>
            <charset val="128"/>
          </rPr>
          <t>仮に0.457を入れています。
電気事業者以外の者から供給される電気については、上記値又は電気使用者において把握できる係数として適切な値を入力できます。
その場合は、必ず第９表３に算定方法と係数を記入してください。</t>
        </r>
      </text>
    </comment>
    <comment ref="Q45" authorId="1" shapeId="0">
      <text>
        <r>
          <rPr>
            <sz val="9"/>
            <color indexed="81"/>
            <rFont val="ＭＳ Ｐゴシック"/>
            <family val="3"/>
            <charset val="128"/>
          </rPr>
          <t>仮に0.457を入れています。
電気事業者以外の者から供給される電気については、上記値又は電気使用者において把握できる係数として適切な値を入力できます。
その場合は、必ず第９表３に算定方法と係数を記入してください。</t>
        </r>
      </text>
    </comment>
    <comment ref="F46" authorId="0" shapeId="0">
      <text>
        <r>
          <rPr>
            <b/>
            <sz val="9"/>
            <color indexed="81"/>
            <rFont val="ＭＳ Ｐゴシック"/>
            <family val="3"/>
            <charset val="128"/>
          </rPr>
          <t>様式第１号の省エネルギー特定事業場の該当要件の欄の，電気の使用量に該当</t>
        </r>
      </text>
    </comment>
  </commentList>
</comments>
</file>

<file path=xl/sharedStrings.xml><?xml version="1.0" encoding="utf-8"?>
<sst xmlns="http://schemas.openxmlformats.org/spreadsheetml/2006/main" count="581" uniqueCount="247">
  <si>
    <t>様式第1号(第3条)</t>
  </si>
  <si>
    <t>※整理番号</t>
  </si>
  <si>
    <t>作成責任者</t>
  </si>
  <si>
    <t>事業場の名称</t>
  </si>
  <si>
    <t>業種</t>
  </si>
  <si>
    <t>事業場の所在地</t>
  </si>
  <si>
    <t>事業場の敷地面積</t>
  </si>
  <si>
    <t>㎡　　</t>
  </si>
  <si>
    <t>資本金</t>
  </si>
  <si>
    <t>千円</t>
  </si>
  <si>
    <t>事業場の従業員数</t>
  </si>
  <si>
    <t>人　　</t>
  </si>
  <si>
    <t>事業場内の建築物の概要</t>
  </si>
  <si>
    <t>建築面積　　　　　　　　㎡　　　　　　延べ床面積　　　　　　　　㎡</t>
  </si>
  <si>
    <t>2　条例第13条第1項第2号</t>
  </si>
  <si>
    <t>3　条例第13条第1項第3号(知事が指定した事業場)</t>
  </si>
  <si>
    <t>事業の概要</t>
    <rPh sb="3" eb="5">
      <t>ガイヨウ</t>
    </rPh>
    <phoneticPr fontId="2"/>
  </si>
  <si>
    <t>単位</t>
  </si>
  <si>
    <t>販売副生エネルギー等の量</t>
  </si>
  <si>
    <t>販売された量</t>
  </si>
  <si>
    <t>自らの生産に</t>
  </si>
  <si>
    <t>寄与しない量</t>
  </si>
  <si>
    <t>数値</t>
  </si>
  <si>
    <t>燃　　料　　及　　び　　熱</t>
  </si>
  <si>
    <t>原油（コンデンセートを除く。）</t>
  </si>
  <si>
    <t>ｋｌ</t>
  </si>
  <si>
    <t>揮発油</t>
  </si>
  <si>
    <t>ナフサ</t>
  </si>
  <si>
    <t>灯油</t>
  </si>
  <si>
    <t>軽油</t>
  </si>
  <si>
    <t>Ａ重油</t>
  </si>
  <si>
    <t>Ｂ・Ｃ重油</t>
  </si>
  <si>
    <t>石油アスファルト</t>
  </si>
  <si>
    <t>ｔ</t>
  </si>
  <si>
    <t>石油コークス</t>
  </si>
  <si>
    <t>石油ガス</t>
  </si>
  <si>
    <r>
      <t>千ｍ</t>
    </r>
    <r>
      <rPr>
        <vertAlign val="superscript"/>
        <sz val="9"/>
        <rFont val="ＭＳ 明朝"/>
        <family val="1"/>
        <charset val="128"/>
      </rPr>
      <t>３</t>
    </r>
  </si>
  <si>
    <t>可燃性天然ガス</t>
  </si>
  <si>
    <t>石炭</t>
  </si>
  <si>
    <t>原料炭</t>
  </si>
  <si>
    <t>一般炭</t>
  </si>
  <si>
    <t>無煙炭</t>
  </si>
  <si>
    <t>石炭コークス</t>
  </si>
  <si>
    <t>コールタール</t>
  </si>
  <si>
    <t>コークス炉ガス</t>
  </si>
  <si>
    <t>高炉ガス</t>
  </si>
  <si>
    <t>転炉ガス</t>
  </si>
  <si>
    <t>都市ガス</t>
  </si>
  <si>
    <t>（　　　　）</t>
  </si>
  <si>
    <t>産業用蒸気</t>
  </si>
  <si>
    <t>産業用以外の蒸気</t>
  </si>
  <si>
    <t>温水</t>
  </si>
  <si>
    <t>冷水</t>
  </si>
  <si>
    <t>小計</t>
  </si>
  <si>
    <t>電　気</t>
  </si>
  <si>
    <t>一般電気事業者</t>
  </si>
  <si>
    <t>昼間買電</t>
  </si>
  <si>
    <t>夜間買電</t>
  </si>
  <si>
    <t>その他</t>
  </si>
  <si>
    <t>上記以外の買電</t>
  </si>
  <si>
    <t>自家発電</t>
  </si>
  <si>
    <t>エネルギーの使用の状況</t>
    <phoneticPr fontId="2"/>
  </si>
  <si>
    <t xml:space="preserve"> 省エネ法の</t>
    <rPh sb="1" eb="2">
      <t>ショウ</t>
    </rPh>
    <rPh sb="4" eb="5">
      <t>ホウ</t>
    </rPh>
    <phoneticPr fontId="2"/>
  </si>
  <si>
    <t>換算係数</t>
    <rPh sb="0" eb="2">
      <t>カンサン</t>
    </rPh>
    <rPh sb="2" eb="4">
      <t>ケイスウ</t>
    </rPh>
    <phoneticPr fontId="2"/>
  </si>
  <si>
    <t>GＪ/ｋｌ</t>
  </si>
  <si>
    <t>GＪ/ｔ</t>
  </si>
  <si>
    <t>GＪ/千ｍ３</t>
  </si>
  <si>
    <t>GＪ/GＪ</t>
  </si>
  <si>
    <t>GJ/千ｋWh</t>
    <rPh sb="3" eb="4">
      <t>セン</t>
    </rPh>
    <phoneticPr fontId="2"/>
  </si>
  <si>
    <t>石油系炭化
水素ガス</t>
    <phoneticPr fontId="2"/>
  </si>
  <si>
    <r>
      <t>液化天然ガス</t>
    </r>
    <r>
      <rPr>
        <sz val="9"/>
        <rFont val="ＭＳ 明朝"/>
        <family val="1"/>
        <charset val="128"/>
      </rPr>
      <t xml:space="preserve">
（ＬＮＧ）</t>
    </r>
    <phoneticPr fontId="2"/>
  </si>
  <si>
    <r>
      <t>その他可燃性</t>
    </r>
    <r>
      <rPr>
        <sz val="9"/>
        <rFont val="ＭＳ 明朝"/>
        <family val="1"/>
        <charset val="128"/>
      </rPr>
      <t xml:space="preserve">
天然ガス</t>
    </r>
    <phoneticPr fontId="2"/>
  </si>
  <si>
    <t>　　(1)　エネルギーの種類別使用量</t>
    <rPh sb="12" eb="15">
      <t>シュルイベツ</t>
    </rPh>
    <rPh sb="17" eb="18">
      <t>リョウ</t>
    </rPh>
    <phoneticPr fontId="2"/>
  </si>
  <si>
    <t>熱量GJ</t>
  </si>
  <si>
    <t>原油のうちコンデンセート（NGL）</t>
  </si>
  <si>
    <r>
      <t>液化石油ガス</t>
    </r>
    <r>
      <rPr>
        <sz val="9"/>
        <rFont val="ＭＳ 明朝"/>
        <family val="1"/>
        <charset val="128"/>
      </rPr>
      <t xml:space="preserve">
(ＬＰＧ)</t>
    </r>
    <phoneticPr fontId="2"/>
  </si>
  <si>
    <t>GＪ/千ｍ３</t>
    <phoneticPr fontId="2"/>
  </si>
  <si>
    <t>ＧJ</t>
  </si>
  <si>
    <t>千kWh</t>
  </si>
  <si>
    <t>千kWh／GJ</t>
  </si>
  <si>
    <t>　　(2)　エネルギーの使用の効率</t>
    <phoneticPr fontId="2"/>
  </si>
  <si>
    <t>年度</t>
    <phoneticPr fontId="2"/>
  </si>
  <si>
    <t>対前年度比（％）</t>
    <phoneticPr fontId="2"/>
  </si>
  <si>
    <t>原単位=</t>
    <phoneticPr fontId="2"/>
  </si>
  <si>
    <t>エネルギー使用量(原油換算kl)(ⓐ-(ⓑ+ⓒ))</t>
    <phoneticPr fontId="2"/>
  </si>
  <si>
    <t>　　　　</t>
    <phoneticPr fontId="2"/>
  </si>
  <si>
    <t>設備の名称</t>
    <rPh sb="3" eb="5">
      <t>メイショウ</t>
    </rPh>
    <phoneticPr fontId="2"/>
  </si>
  <si>
    <t>稼働状況</t>
    <rPh sb="2" eb="4">
      <t>ジョウキョウ</t>
    </rPh>
    <phoneticPr fontId="2"/>
  </si>
  <si>
    <t>その他
の燃料</t>
    <phoneticPr fontId="2"/>
  </si>
  <si>
    <t>生産数量又は延べ床面積その他のエネルギーの</t>
    <phoneticPr fontId="2"/>
  </si>
  <si>
    <t>新設，改造
又は撤去の状況</t>
    <rPh sb="0" eb="2">
      <t>シンセツ</t>
    </rPh>
    <rPh sb="3" eb="5">
      <t>カイゾウ</t>
    </rPh>
    <rPh sb="6" eb="7">
      <t>マタ</t>
    </rPh>
    <rPh sb="8" eb="10">
      <t>テッキョ</t>
    </rPh>
    <rPh sb="11" eb="13">
      <t>ジョウキョウ</t>
    </rPh>
    <phoneticPr fontId="2"/>
  </si>
  <si>
    <t>エネルギーの使用に伴って発生する二酸化炭素の排出量</t>
    <rPh sb="6" eb="8">
      <t>シヨウ</t>
    </rPh>
    <rPh sb="9" eb="10">
      <t>トモナ</t>
    </rPh>
    <rPh sb="12" eb="14">
      <t>ハッセイ</t>
    </rPh>
    <rPh sb="16" eb="19">
      <t>ニサンカ</t>
    </rPh>
    <rPh sb="19" eb="21">
      <t>タンソ</t>
    </rPh>
    <rPh sb="22" eb="25">
      <t>ハイシュツリョウ</t>
    </rPh>
    <phoneticPr fontId="2"/>
  </si>
  <si>
    <t>t-CO2</t>
    <phoneticPr fontId="2"/>
  </si>
  <si>
    <t>温対法の</t>
    <rPh sb="0" eb="3">
      <t>オンタイホウ</t>
    </rPh>
    <phoneticPr fontId="2"/>
  </si>
  <si>
    <t>tCO2/千kWh</t>
    <rPh sb="5" eb="6">
      <t>セン</t>
    </rPh>
    <phoneticPr fontId="2"/>
  </si>
  <si>
    <t>使用量</t>
    <phoneticPr fontId="2"/>
  </si>
  <si>
    <r>
      <t>ＣＯ</t>
    </r>
    <r>
      <rPr>
        <vertAlign val="subscript"/>
        <sz val="12"/>
        <rFont val="ＭＳ Ｐゴシック"/>
        <family val="3"/>
        <charset val="128"/>
      </rPr>
      <t>２</t>
    </r>
    <r>
      <rPr>
        <sz val="12"/>
        <rFont val="ＭＳ Ｐゴシック"/>
        <family val="3"/>
        <charset val="128"/>
      </rPr>
      <t>量</t>
    </r>
    <rPh sb="3" eb="4">
      <t>リョウ</t>
    </rPh>
    <phoneticPr fontId="2"/>
  </si>
  <si>
    <t>販売量</t>
    <rPh sb="0" eb="3">
      <t>ハンバイリョウ</t>
    </rPh>
    <phoneticPr fontId="2"/>
  </si>
  <si>
    <t>生産に寄与しない量</t>
    <rPh sb="0" eb="2">
      <t>セイサン</t>
    </rPh>
    <rPh sb="3" eb="5">
      <t>キヨ</t>
    </rPh>
    <rPh sb="8" eb="9">
      <t>リョウ</t>
    </rPh>
    <phoneticPr fontId="2"/>
  </si>
  <si>
    <t>tC/GJ</t>
    <phoneticPr fontId="2"/>
  </si>
  <si>
    <t>tCO2/GJ</t>
    <phoneticPr fontId="2"/>
  </si>
  <si>
    <t>第4表記載　二酸化炭素排出量（tCO2)</t>
    <rPh sb="0" eb="1">
      <t>ダイ</t>
    </rPh>
    <rPh sb="2" eb="3">
      <t>ヒョウ</t>
    </rPh>
    <phoneticPr fontId="2"/>
  </si>
  <si>
    <t>合計二酸化炭素排出量（tCO2)</t>
    <rPh sb="0" eb="2">
      <t>ゴウケイ</t>
    </rPh>
    <phoneticPr fontId="2"/>
  </si>
  <si>
    <t>ⓐ</t>
    <phoneticPr fontId="2"/>
  </si>
  <si>
    <t>ⓑ</t>
    <phoneticPr fontId="2"/>
  </si>
  <si>
    <t>ⓒ</t>
    <phoneticPr fontId="2"/>
  </si>
  <si>
    <t xml:space="preserve"> エネルギー使用量（原油換算kl） </t>
    <rPh sb="6" eb="9">
      <t>シヨウリョウ</t>
    </rPh>
    <phoneticPr fontId="2"/>
  </si>
  <si>
    <t>事業場の主要製品(販売品等)
及び年間出荷額(販売額等)</t>
    <phoneticPr fontId="2"/>
  </si>
  <si>
    <t xml:space="preserve"> 小計＝燃料等の使用量（原油換算kl） </t>
    <rPh sb="1" eb="2">
      <t>ショウ</t>
    </rPh>
    <rPh sb="2" eb="3">
      <t>ケイ</t>
    </rPh>
    <rPh sb="4" eb="7">
      <t>ネンリョウトウ</t>
    </rPh>
    <rPh sb="8" eb="11">
      <t>シヨウリョウ</t>
    </rPh>
    <phoneticPr fontId="2"/>
  </si>
  <si>
    <t>小計＝電気の使用量</t>
    <rPh sb="1" eb="2">
      <t>ケイ</t>
    </rPh>
    <rPh sb="3" eb="5">
      <t>デンキ</t>
    </rPh>
    <rPh sb="6" eb="9">
      <t>シヨウリョウ</t>
    </rPh>
    <phoneticPr fontId="2"/>
  </si>
  <si>
    <t>小計GJ</t>
    <phoneticPr fontId="2"/>
  </si>
  <si>
    <t>建築物の棟数　</t>
    <phoneticPr fontId="2"/>
  </si>
  <si>
    <t>エネルギーの種類</t>
    <phoneticPr fontId="2"/>
  </si>
  <si>
    <t>千円</t>
    <rPh sb="0" eb="2">
      <t>センエン</t>
    </rPh>
    <phoneticPr fontId="2"/>
  </si>
  <si>
    <t>別紙</t>
    <rPh sb="0" eb="2">
      <t>ベッシ</t>
    </rPh>
    <phoneticPr fontId="2"/>
  </si>
  <si>
    <t>　第１表 エネルギーの使用の状況</t>
    <rPh sb="14" eb="16">
      <t>ジョウキョウ</t>
    </rPh>
    <phoneticPr fontId="2"/>
  </si>
  <si>
    <t>計GJ</t>
    <phoneticPr fontId="2"/>
  </si>
  <si>
    <t>　　　2　「産業用蒸気」の欄には，熱供給事業者以外から受け入れている蒸気の量を記入すること。</t>
    <phoneticPr fontId="2"/>
  </si>
  <si>
    <t>　　　3　「原油換算ｋｌ」は，エネルギーの使用の合理化に関する法律施行規則第4条の方法により換
　　　　算した値を記入すること。</t>
    <rPh sb="52" eb="53">
      <t>サン</t>
    </rPh>
    <phoneticPr fontId="2"/>
  </si>
  <si>
    <t>　　　4　「販売副生エネルギー等の量」の欄には，エネルギーの種類ごとに販売されたエネルギーの
　　　　量及び自らの生産に寄与しないエネルギーの量を記入すること。</t>
    <phoneticPr fontId="2"/>
  </si>
  <si>
    <t>　</t>
    <phoneticPr fontId="2"/>
  </si>
  <si>
    <t>備考　1　「その他の燃料」の「都市ガス」の欄の下の欄には，製油所ガス等の燃料等の種類を(　)内
　　　　に記入し，その使用量を記入すること。複数の種類を記入するときは，新たに欄を設けて記入
　　　　すること。</t>
    <phoneticPr fontId="2"/>
  </si>
  <si>
    <t>　　　5　「生産数量又は延べ床面積その他のエネルギーの使用量と密接な関係を有する値」の欄に
　　　　は，生産数量又は延べ床面積その他のエネルギーの使用量と密接な関係を有する値を記入
　　　　し，その単位を(　)内に記入すること。この場合において，記入する値は，当該事業場におけ
　　　　る主な製品を生産するために要する燃料等の量を基準として製品ごとに換算した値を合計した
　　　　値とすることもできる。
　　　　　なお，記入する値は，前年度以前の報告の際に記入した値と同一の方法による値を記入す
　　　　ること。</t>
    <phoneticPr fontId="2"/>
  </si>
  <si>
    <t>　第4表　エネルギーの使用に伴って発生する二酸化炭素の排出量</t>
    <rPh sb="1" eb="2">
      <t>ダイ</t>
    </rPh>
    <rPh sb="11" eb="13">
      <t>シヨウ</t>
    </rPh>
    <rPh sb="14" eb="15">
      <t>トモナ</t>
    </rPh>
    <rPh sb="17" eb="19">
      <t>ハッセイ</t>
    </rPh>
    <rPh sb="21" eb="24">
      <t>ニサンカ</t>
    </rPh>
    <rPh sb="24" eb="26">
      <t>タンソ</t>
    </rPh>
    <rPh sb="27" eb="30">
      <t>ハイシュツリョウ</t>
    </rPh>
    <phoneticPr fontId="2"/>
  </si>
  <si>
    <t>　第2表　エネルギー使用主要設備の状況</t>
    <phoneticPr fontId="2"/>
  </si>
  <si>
    <t>　第3表　省エネルギーの推進に関し講じた措置の概要</t>
    <phoneticPr fontId="2"/>
  </si>
  <si>
    <t>　　(1)　エネルギーの使用に伴って発生する二酸化炭素の排出量</t>
    <rPh sb="12" eb="14">
      <t>シヨウ</t>
    </rPh>
    <rPh sb="15" eb="16">
      <t>トモナ</t>
    </rPh>
    <rPh sb="18" eb="20">
      <t>ハッセイ</t>
    </rPh>
    <rPh sb="22" eb="25">
      <t>ニサンカ</t>
    </rPh>
    <rPh sb="25" eb="27">
      <t>タンソ</t>
    </rPh>
    <rPh sb="28" eb="31">
      <t>ハイシュツリョウ</t>
    </rPh>
    <phoneticPr fontId="2"/>
  </si>
  <si>
    <t>　　(2)　電気事業の用に供する発電所又は熱供給事業の用に供する熱供給施設が設置されてい</t>
    <phoneticPr fontId="2"/>
  </si>
  <si>
    <t>　　　　る工場において燃料の使用に伴って発生する二酸化炭素の排出量</t>
    <rPh sb="5" eb="7">
      <t>コウジョウ</t>
    </rPh>
    <rPh sb="11" eb="13">
      <t>ネンリョウ</t>
    </rPh>
    <rPh sb="14" eb="16">
      <t>シヨウ</t>
    </rPh>
    <rPh sb="17" eb="18">
      <t>トモナ</t>
    </rPh>
    <rPh sb="20" eb="22">
      <t>ハッセイ</t>
    </rPh>
    <rPh sb="24" eb="27">
      <t>ニサンカ</t>
    </rPh>
    <rPh sb="27" eb="29">
      <t>タンソ</t>
    </rPh>
    <rPh sb="30" eb="33">
      <t>ハイシュツリョウ</t>
    </rPh>
    <phoneticPr fontId="2"/>
  </si>
  <si>
    <t>　　(3)　地球温暖化対策の推進に関する法律施行令（平成11年政令第143号）第3条に規定する</t>
    <rPh sb="6" eb="8">
      <t>チキュウ</t>
    </rPh>
    <rPh sb="8" eb="11">
      <t>オンダンカ</t>
    </rPh>
    <rPh sb="11" eb="13">
      <t>タイサク</t>
    </rPh>
    <rPh sb="14" eb="16">
      <t>スイシン</t>
    </rPh>
    <rPh sb="17" eb="18">
      <t>カン</t>
    </rPh>
    <rPh sb="20" eb="22">
      <t>ホウリツ</t>
    </rPh>
    <phoneticPr fontId="2"/>
  </si>
  <si>
    <t>　　　　方法及び係数と異なる方法又は係数</t>
    <rPh sb="14" eb="16">
      <t>ホウホウ</t>
    </rPh>
    <rPh sb="16" eb="17">
      <t>マタ</t>
    </rPh>
    <rPh sb="18" eb="20">
      <t>ケイスウ</t>
    </rPh>
    <phoneticPr fontId="2"/>
  </si>
  <si>
    <t>エネルギー使用主要設備の状況</t>
    <phoneticPr fontId="2"/>
  </si>
  <si>
    <t>使用量と密接な関係を有する値(ⓓ)</t>
    <rPh sb="10" eb="11">
      <t>ユウ</t>
    </rPh>
    <phoneticPr fontId="2"/>
  </si>
  <si>
    <t>使用量と密接な関係を有する値（　　　　　　　　　　　　　）</t>
    <rPh sb="10" eb="11">
      <t>ユウ</t>
    </rPh>
    <phoneticPr fontId="2"/>
  </si>
  <si>
    <t>※この色の欄のみ入力してください</t>
    <rPh sb="3" eb="4">
      <t>イロ</t>
    </rPh>
    <rPh sb="5" eb="6">
      <t>ラン</t>
    </rPh>
    <rPh sb="8" eb="10">
      <t>ニュウリョク</t>
    </rPh>
    <phoneticPr fontId="2"/>
  </si>
  <si>
    <t>報告者　住所　</t>
    <phoneticPr fontId="2"/>
  </si>
  <si>
    <t>氏名　</t>
    <phoneticPr fontId="2"/>
  </si>
  <si>
    <t>原油換算kl)</t>
    <phoneticPr fontId="2"/>
  </si>
  <si>
    <t>(化石燃料の使用量：</t>
    <phoneticPr fontId="2"/>
  </si>
  <si>
    <t>(電気の使用量：　</t>
    <phoneticPr fontId="2"/>
  </si>
  <si>
    <t>万kWh)</t>
    <phoneticPr fontId="2"/>
  </si>
  <si>
    <t>1　条例第13条第1項第1号</t>
    <phoneticPr fontId="2"/>
  </si>
  <si>
    <t>　　茨城県知事　　　　　　　殿</t>
    <phoneticPr fontId="2"/>
  </si>
  <si>
    <t>年　月　日</t>
    <rPh sb="0" eb="1">
      <t>ネン</t>
    </rPh>
    <rPh sb="2" eb="3">
      <t>ガツ</t>
    </rPh>
    <rPh sb="4" eb="5">
      <t>ニチ</t>
    </rPh>
    <phoneticPr fontId="2"/>
  </si>
  <si>
    <t>販売した
副生エネルギーの量</t>
    <phoneticPr fontId="2"/>
  </si>
  <si>
    <t>購入した
未利用熱の量</t>
    <rPh sb="0" eb="2">
      <t>コウニュウ</t>
    </rPh>
    <rPh sb="5" eb="8">
      <t>ミリヨウ</t>
    </rPh>
    <rPh sb="8" eb="9">
      <t>ネツ</t>
    </rPh>
    <rPh sb="10" eb="11">
      <t>リョウ</t>
    </rPh>
    <phoneticPr fontId="2"/>
  </si>
  <si>
    <t>熱</t>
    <rPh sb="0" eb="1">
      <t>ネツ</t>
    </rPh>
    <phoneticPr fontId="2"/>
  </si>
  <si>
    <t>ジェット燃料油</t>
    <rPh sb="4" eb="7">
      <t>ネンリョウユ</t>
    </rPh>
    <phoneticPr fontId="2"/>
  </si>
  <si>
    <t>化　　石　　燃　　料</t>
    <rPh sb="0" eb="1">
      <t>カ</t>
    </rPh>
    <rPh sb="3" eb="4">
      <t>イシ</t>
    </rPh>
    <phoneticPr fontId="2"/>
  </si>
  <si>
    <t>他者から購入した熱</t>
    <rPh sb="0" eb="2">
      <t>タシャ</t>
    </rPh>
    <rPh sb="4" eb="6">
      <t>コウニュウ</t>
    </rPh>
    <rPh sb="8" eb="9">
      <t>ネツ</t>
    </rPh>
    <phoneticPr fontId="2"/>
  </si>
  <si>
    <t>産業用以外
の蒸気</t>
    <phoneticPr fontId="2"/>
  </si>
  <si>
    <t>産業用蒸気</t>
    <phoneticPr fontId="2"/>
  </si>
  <si>
    <t>その他（　　　　　　　）</t>
    <rPh sb="2" eb="3">
      <t>タ</t>
    </rPh>
    <phoneticPr fontId="2"/>
  </si>
  <si>
    <t>前年度</t>
    <rPh sb="0" eb="1">
      <t>マエ</t>
    </rPh>
    <phoneticPr fontId="2"/>
  </si>
  <si>
    <t>今年度</t>
    <rPh sb="0" eb="1">
      <t>コン</t>
    </rPh>
    <phoneticPr fontId="2"/>
  </si>
  <si>
    <t>ⓐ</t>
  </si>
  <si>
    <t>ⓑ</t>
  </si>
  <si>
    <t>今年度 ⓓ</t>
    <rPh sb="0" eb="1">
      <t>コン</t>
    </rPh>
    <phoneticPr fontId="2"/>
  </si>
  <si>
    <t>：</t>
    <phoneticPr fontId="2"/>
  </si>
  <si>
    <t>）</t>
    <phoneticPr fontId="2"/>
  </si>
  <si>
    <t>ⓓ</t>
    <phoneticPr fontId="2"/>
  </si>
  <si>
    <t xml:space="preserve"> 省エネ法の
換算係数</t>
    <rPh sb="1" eb="2">
      <t>ショウ</t>
    </rPh>
    <rPh sb="4" eb="5">
      <t>ホウ</t>
    </rPh>
    <phoneticPr fontId="2"/>
  </si>
  <si>
    <r>
      <t>千ｍ</t>
    </r>
    <r>
      <rPr>
        <vertAlign val="superscript"/>
        <sz val="9"/>
        <rFont val="ＭＳ 明朝"/>
        <family val="1"/>
        <charset val="128"/>
      </rPr>
      <t>３</t>
    </r>
    <phoneticPr fontId="2"/>
  </si>
  <si>
    <r>
      <t>GＪ/千ｍ</t>
    </r>
    <r>
      <rPr>
        <vertAlign val="superscript"/>
        <sz val="9"/>
        <rFont val="ＭＳ 明朝"/>
        <family val="1"/>
        <charset val="128"/>
      </rPr>
      <t>３</t>
    </r>
    <phoneticPr fontId="2"/>
  </si>
  <si>
    <t>千kWh</t>
    <phoneticPr fontId="2"/>
  </si>
  <si>
    <t>GJ/千kWh</t>
    <phoneticPr fontId="2"/>
  </si>
  <si>
    <t>対前年度比(％)</t>
    <phoneticPr fontId="2"/>
  </si>
  <si>
    <t>使用しない</t>
    <rPh sb="0" eb="2">
      <t>シヨウ</t>
    </rPh>
    <phoneticPr fontId="2"/>
  </si>
  <si>
    <t>　　(3)　エネルギーの使用に係る原単位が前年度に比べ改善できなかった場合の理由（前年度比 100％以上）</t>
    <rPh sb="38" eb="40">
      <t>リユウ</t>
    </rPh>
    <rPh sb="41" eb="45">
      <t>ゼンネンドヒ</t>
    </rPh>
    <rPh sb="50" eb="52">
      <t>イジョウ</t>
    </rPh>
    <phoneticPr fontId="2"/>
  </si>
  <si>
    <t>上記以外の買電</t>
    <phoneticPr fontId="2"/>
  </si>
  <si>
    <t>燃料の燃焼の合理化
に関し講じた措置</t>
    <phoneticPr fontId="2"/>
  </si>
  <si>
    <t>加熱及び冷却並びに
伝熱の合理化（熱利用設備）
に関し講じた措置</t>
    <phoneticPr fontId="2"/>
  </si>
  <si>
    <t>廃熱の回収及び利用
に関し講じた措置</t>
    <phoneticPr fontId="2"/>
  </si>
  <si>
    <t>熱の動力等への変換の合理化
（発電専用設備及びコージェネレーション設備）
に関し講じた措置</t>
    <phoneticPr fontId="2"/>
  </si>
  <si>
    <t>放射，伝導，抵抗等によるエネルギーの損失の防止（熱利用設備並びに受変電設備及び配電設備）
に関し講じた措置</t>
    <phoneticPr fontId="2"/>
  </si>
  <si>
    <t>電気の動力，熱等への変換の合理化（電気使用設備）
に関し講じた措置</t>
    <phoneticPr fontId="2"/>
  </si>
  <si>
    <t>投入した燃料
・熱でカウント</t>
    <rPh sb="0" eb="2">
      <t>トウニュウ</t>
    </rPh>
    <rPh sb="4" eb="6">
      <t>ネンリョウ</t>
    </rPh>
    <rPh sb="8" eb="9">
      <t>ネツ</t>
    </rPh>
    <phoneticPr fontId="2"/>
  </si>
  <si>
    <t>その他（　　　　　　　）</t>
    <phoneticPr fontId="2"/>
  </si>
  <si>
    <t xml:space="preserve">                               省エネルギー推進業務状況報告書</t>
    <phoneticPr fontId="2"/>
  </si>
  <si>
    <t>tCO2/千㎥</t>
    <rPh sb="5" eb="6">
      <t>セン</t>
    </rPh>
    <phoneticPr fontId="2"/>
  </si>
  <si>
    <t>主燃料（　　　　　　）</t>
    <rPh sb="0" eb="1">
      <t>シュ</t>
    </rPh>
    <rPh sb="1" eb="3">
      <t>ネンリョウ</t>
    </rPh>
    <phoneticPr fontId="2"/>
  </si>
  <si>
    <t>kl/GJ</t>
    <phoneticPr fontId="2"/>
  </si>
  <si>
    <t>(　   　年度分)</t>
    <phoneticPr fontId="2"/>
  </si>
  <si>
    <t>千kWh／GJ</t>
    <phoneticPr fontId="2"/>
  </si>
  <si>
    <t>ⓐ-（ⓑ＋ⓒ）</t>
    <phoneticPr fontId="2"/>
  </si>
  <si>
    <t>ⓒ</t>
  </si>
  <si>
    <t>エネルギー使用量(原油換算kl)(ⓐ－(ⓑ＋ⓒ))</t>
    <phoneticPr fontId="2"/>
  </si>
  <si>
    <t>備考　1　「その他の燃料」の「都市ガス」の欄の下の欄には、製油所ガス等の燃料等の種類を(　)内
　　　　に記入し，その使用量を記入すること。複数の種類を記入するときは，新たに欄を設けて記入
　　　　すること。</t>
    <phoneticPr fontId="2"/>
  </si>
  <si>
    <t>　　　2　「産業用蒸気」の欄には、熱供給事業者以外から受け入れている蒸気の量を記入すること。</t>
    <phoneticPr fontId="2"/>
  </si>
  <si>
    <t>　　　4　「販売した副生エネルギーの量」の欄には、エネルギーの種類ごとに販売されたエネルギーの
　　　　量を記入すること。</t>
    <phoneticPr fontId="2"/>
  </si>
  <si>
    <t>　　　5　「生産数量又は延べ床面積その他のエネルギーの使用量と密接な関係を有する値」の欄に
　　　　は、生産数量又は延べ床面積その他のエネルギーの使用量と密接な関係を有する値を記入
　　　　し、その単位を(　)内に記入すること。この場合において、記入する値は、当該事業場におけ
　　　　る主な製品を生産するために要する燃料等の量を基準として製品ごとに換算した値を合計した
　　　　値とすることもできる。
　　　　　なお、記入する値は、前年度以前の報告の際に記入した値と同一の方法による値を記入す
　　　　ること。</t>
    <phoneticPr fontId="2"/>
  </si>
  <si>
    <t>省エネルギー特定事業場の
該当要件</t>
    <phoneticPr fontId="2"/>
  </si>
  <si>
    <t>省エネルギーの推進に関する
計画の策定状況及びその概要</t>
    <phoneticPr fontId="2"/>
  </si>
  <si>
    <t>省エネルギーの推進に関する
管理体制の整備等の状況</t>
    <rPh sb="0" eb="1">
      <t>ショウ</t>
    </rPh>
    <rPh sb="7" eb="9">
      <t>スイシン</t>
    </rPh>
    <rPh sb="10" eb="11">
      <t>カン</t>
    </rPh>
    <rPh sb="14" eb="16">
      <t>カンリ</t>
    </rPh>
    <rPh sb="16" eb="18">
      <t>タイセイ</t>
    </rPh>
    <rPh sb="19" eb="21">
      <t>セイビ</t>
    </rPh>
    <rPh sb="21" eb="22">
      <t>トウ</t>
    </rPh>
    <rPh sb="23" eb="25">
      <t>ジョウキョウ</t>
    </rPh>
    <phoneticPr fontId="2"/>
  </si>
  <si>
    <t>省エネルギーの推進に関し
講じた措置の概要</t>
    <phoneticPr fontId="2"/>
  </si>
  <si>
    <t>エネルギーの使用に伴って
発生する二酸化炭素の排出量</t>
    <rPh sb="6" eb="8">
      <t>シヨウ</t>
    </rPh>
    <rPh sb="9" eb="10">
      <t>トモナ</t>
    </rPh>
    <rPh sb="13" eb="15">
      <t>ハッセイ</t>
    </rPh>
    <rPh sb="17" eb="20">
      <t>ニサンカ</t>
    </rPh>
    <rPh sb="20" eb="22">
      <t>タンソ</t>
    </rPh>
    <rPh sb="23" eb="26">
      <t>ハイシュツリョウ</t>
    </rPh>
    <phoneticPr fontId="2"/>
  </si>
  <si>
    <t xml:space="preserve">
(電話)</t>
    <phoneticPr fontId="2"/>
  </si>
  <si>
    <t>　別紙第1表</t>
    <phoneticPr fontId="2"/>
  </si>
  <si>
    <t>　別紙第2表</t>
    <phoneticPr fontId="2"/>
  </si>
  <si>
    <t>　別紙第3表</t>
    <phoneticPr fontId="2"/>
  </si>
  <si>
    <t>　別紙第4表</t>
    <phoneticPr fontId="2"/>
  </si>
  <si>
    <t>輸入原料炭</t>
    <phoneticPr fontId="2"/>
  </si>
  <si>
    <t>コークス用原料炭</t>
    <phoneticPr fontId="2"/>
  </si>
  <si>
    <t>吹込用原料炭</t>
    <phoneticPr fontId="2"/>
  </si>
  <si>
    <t>輸入一般炭</t>
    <phoneticPr fontId="2"/>
  </si>
  <si>
    <t>国産一般炭</t>
    <phoneticPr fontId="2"/>
  </si>
  <si>
    <t>輸入無煙炭</t>
    <rPh sb="0" eb="2">
      <t>ユニュウ</t>
    </rPh>
    <phoneticPr fontId="2"/>
  </si>
  <si>
    <t>発電用高炉ガス</t>
    <rPh sb="0" eb="3">
      <t>ハツデンヨウ</t>
    </rPh>
    <phoneticPr fontId="2"/>
  </si>
  <si>
    <t>小計（化石燃料）㋐</t>
    <rPh sb="0" eb="2">
      <t>ショウケイ</t>
    </rPh>
    <rPh sb="3" eb="5">
      <t>カセキ</t>
    </rPh>
    <rPh sb="5" eb="7">
      <t>ネンリョウ</t>
    </rPh>
    <phoneticPr fontId="2"/>
  </si>
  <si>
    <t>小計（熱）㋑</t>
    <rPh sb="0" eb="2">
      <t>ショウケイ</t>
    </rPh>
    <rPh sb="3" eb="4">
      <t>ネツ</t>
    </rPh>
    <phoneticPr fontId="2"/>
  </si>
  <si>
    <t xml:space="preserve">合計 </t>
    <rPh sb="0" eb="1">
      <t>ゴウ</t>
    </rPh>
    <phoneticPr fontId="2"/>
  </si>
  <si>
    <t>化石燃料等（㋐＋㋑）㋒</t>
    <rPh sb="0" eb="2">
      <t>カセキ</t>
    </rPh>
    <rPh sb="2" eb="5">
      <t>ネンリョウトウ</t>
    </rPh>
    <phoneticPr fontId="2"/>
  </si>
  <si>
    <t>化石燃料等の使用量（㋐＋㋑）（原油換算kl）㋓</t>
    <rPh sb="0" eb="2">
      <t>カセキ</t>
    </rPh>
    <rPh sb="2" eb="5">
      <t>ネンリョウトウ</t>
    </rPh>
    <rPh sb="6" eb="9">
      <t>シヨウリョウ</t>
    </rPh>
    <phoneticPr fontId="2"/>
  </si>
  <si>
    <t>設備の概要</t>
    <rPh sb="0" eb="2">
      <t>セツビ</t>
    </rPh>
    <rPh sb="3" eb="5">
      <t>ガイヨウ</t>
    </rPh>
    <phoneticPr fontId="2"/>
  </si>
  <si>
    <t>　　　2　「省エネルギー特定事業場の該当要件」の欄は、該当する番号を○で囲み、1に該当する場合は前年の4月
　　　　1日から1年間の化石燃料の使用量を、2に該当する場合は前年の4月1日から1年間の電気の使用量を記入す
　　　　ること。</t>
  </si>
  <si>
    <t>　　　3　「省エネルギーの推進に関する計画の策定状況及びその概要」の欄には、計画策定の有無、計画の名称、
　　　　計画の期間、計画の目標、主な措置等を記入すること。また、当該計画を別添資料として添付すること。</t>
  </si>
  <si>
    <t>　　　4 　「省エネルギーの推進に関する管理体制の整備等の状況」の欄には、事業場の省エネルギーを推進する
　　　　ための管理組織の名称、業務分担、エネルギーの管理に関する有資格者等を記入すること。</t>
  </si>
  <si>
    <t>備考　1　「※整理番号」の欄には、記入しないこと。</t>
  </si>
  <si>
    <t>備考　1　管理標準（工場等におけるエネルギーの使用の合理化に関する事業者の判断の基準（平成21年経済
　　　　産業省告示第66号）で設定することとされている管理標準をいう。以下同じ。）の設定状況、管理
　　　　標準で定める計測、記録、保守、点検に関する遵守状況、新設にあたっての措置の状況について記
　　　　入すること。
　　　2　エネルギー消費原単位を改善するために実施した措置がある場合、その状況を記入すること。</t>
    <rPh sb="10" eb="12">
      <t>コウジョウ</t>
    </rPh>
    <rPh sb="12" eb="13">
      <t>トウ</t>
    </rPh>
    <rPh sb="171" eb="173">
      <t>ショウヒ</t>
    </rPh>
    <rPh sb="173" eb="176">
      <t>ゲンタンイ</t>
    </rPh>
    <rPh sb="177" eb="179">
      <t>カイゼン</t>
    </rPh>
    <rPh sb="184" eb="186">
      <t>ジッシ</t>
    </rPh>
    <rPh sb="188" eb="190">
      <t>ソチ</t>
    </rPh>
    <rPh sb="193" eb="195">
      <t>バアイ</t>
    </rPh>
    <rPh sb="198" eb="200">
      <t>ジョウキョウ</t>
    </rPh>
    <rPh sb="201" eb="203">
      <t>キニュウ</t>
    </rPh>
    <phoneticPr fontId="2"/>
  </si>
  <si>
    <t>その他可燃性
天然ガス</t>
    <phoneticPr fontId="2"/>
  </si>
  <si>
    <t>液化天然ガス
（ＬＮＧ）</t>
    <phoneticPr fontId="2"/>
  </si>
  <si>
    <t>液化石油ガス
(ＬＰＧ)</t>
    <phoneticPr fontId="2"/>
  </si>
  <si>
    <t>買電</t>
    <rPh sb="0" eb="2">
      <t>バイデン</t>
    </rPh>
    <phoneticPr fontId="2"/>
  </si>
  <si>
    <t>電気事業者</t>
    <rPh sb="0" eb="2">
      <t>デンキ</t>
    </rPh>
    <rPh sb="2" eb="5">
      <t>ジギョウシャ</t>
    </rPh>
    <phoneticPr fontId="2"/>
  </si>
  <si>
    <t>合計 GJ　（㋒+㋔）</t>
    <rPh sb="0" eb="1">
      <t>ゴウ</t>
    </rPh>
    <phoneticPr fontId="2"/>
  </si>
  <si>
    <t xml:space="preserve"> エネルギー使用量（原油換算　kl） </t>
    <phoneticPr fontId="2"/>
  </si>
  <si>
    <t>　※（　）内数値は移行措置用でR4省エネ法改正前の値（CO2量も同じ）</t>
    <rPh sb="5" eb="6">
      <t>ナイ</t>
    </rPh>
    <rPh sb="6" eb="8">
      <t>スウチ</t>
    </rPh>
    <rPh sb="9" eb="11">
      <t>イコウ</t>
    </rPh>
    <rPh sb="11" eb="14">
      <t>ソチヨウ</t>
    </rPh>
    <rPh sb="17" eb="18">
      <t>ショウ</t>
    </rPh>
    <rPh sb="20" eb="21">
      <t>ホウ</t>
    </rPh>
    <rPh sb="21" eb="23">
      <t>カイセイ</t>
    </rPh>
    <rPh sb="23" eb="24">
      <t>マエ</t>
    </rPh>
    <rPh sb="25" eb="26">
      <t>アタイ</t>
    </rPh>
    <rPh sb="30" eb="31">
      <t>リョウ</t>
    </rPh>
    <rPh sb="32" eb="33">
      <t>オナ</t>
    </rPh>
    <phoneticPr fontId="2"/>
  </si>
  <si>
    <r>
      <t>使用量と密接な関係を有する値（</t>
    </r>
    <r>
      <rPr>
        <sz val="9"/>
        <rFont val="ＭＳ 明朝"/>
        <family val="1"/>
        <charset val="128"/>
      </rPr>
      <t>名称：単位</t>
    </r>
    <rPh sb="10" eb="11">
      <t>ユウ</t>
    </rPh>
    <rPh sb="15" eb="17">
      <t>メイショウ</t>
    </rPh>
    <rPh sb="18" eb="20">
      <t>タンイ</t>
    </rPh>
    <phoneticPr fontId="2"/>
  </si>
  <si>
    <t>エネルギー消費原単位＝</t>
    <rPh sb="5" eb="7">
      <t>ショウヒ</t>
    </rPh>
    <phoneticPr fontId="2"/>
  </si>
  <si>
    <t>生産数量又は延べ床面積その他のエネルギーの使用量と密接な関係を有する値(ⓓ)</t>
    <phoneticPr fontId="2"/>
  </si>
  <si>
    <t>※R4省エネ法改正後の値：R7年度報告では判定で使用しない</t>
    <rPh sb="3" eb="4">
      <t>ショウ</t>
    </rPh>
    <rPh sb="6" eb="7">
      <t>ホウ</t>
    </rPh>
    <rPh sb="7" eb="10">
      <t>カイセイゴ</t>
    </rPh>
    <rPh sb="11" eb="12">
      <t>アタイ</t>
    </rPh>
    <rPh sb="15" eb="17">
      <t>ネンド</t>
    </rPh>
    <rPh sb="17" eb="19">
      <t>ホウコク</t>
    </rPh>
    <rPh sb="21" eb="23">
      <t>ハンテイ</t>
    </rPh>
    <rPh sb="24" eb="26">
      <t>シヨウ</t>
    </rPh>
    <phoneticPr fontId="2"/>
  </si>
  <si>
    <t>（R8年度報告より判定で使用）</t>
    <rPh sb="3" eb="5">
      <t>ネンド</t>
    </rPh>
    <rPh sb="5" eb="7">
      <t>ホウコク</t>
    </rPh>
    <rPh sb="9" eb="11">
      <t>ハンテイ</t>
    </rPh>
    <rPh sb="12" eb="14">
      <t>シヨウ</t>
    </rPh>
    <phoneticPr fontId="2"/>
  </si>
  <si>
    <t>※R7年度報告は（　）内の改正前の値で判定する</t>
    <rPh sb="3" eb="5">
      <t>ネンド</t>
    </rPh>
    <rPh sb="5" eb="7">
      <t>ホウコク</t>
    </rPh>
    <rPh sb="11" eb="12">
      <t>ナイ</t>
    </rPh>
    <rPh sb="13" eb="15">
      <t>カイセイ</t>
    </rPh>
    <rPh sb="15" eb="16">
      <t>マエ</t>
    </rPh>
    <rPh sb="17" eb="18">
      <t>アタイ</t>
    </rPh>
    <rPh sb="19" eb="21">
      <t>ハンテイ</t>
    </rPh>
    <phoneticPr fontId="2"/>
  </si>
  <si>
    <t>合計</t>
    <rPh sb="0" eb="2">
      <t>ゴウケイ</t>
    </rPh>
    <phoneticPr fontId="2"/>
  </si>
  <si>
    <t>電気の使用量 ㋔</t>
    <rPh sb="0" eb="2">
      <t>デンキ</t>
    </rPh>
    <rPh sb="3" eb="6">
      <t>シヨウリョウ</t>
    </rPh>
    <phoneticPr fontId="2"/>
  </si>
  <si>
    <t>上記以外
(他事業所からの供給等)</t>
    <rPh sb="0" eb="2">
      <t>ジョウキ</t>
    </rPh>
    <rPh sb="2" eb="4">
      <t>イガイ</t>
    </rPh>
    <rPh sb="9" eb="10">
      <t>ショ</t>
    </rPh>
    <rPh sb="15" eb="16">
      <t>トウ</t>
    </rPh>
    <phoneticPr fontId="2"/>
  </si>
  <si>
    <t>※この色の欄のみ入力してください（第2表～第4表も同じ）</t>
    <rPh sb="3" eb="4">
      <t>イロ</t>
    </rPh>
    <rPh sb="5" eb="6">
      <t>ラン</t>
    </rPh>
    <rPh sb="8" eb="10">
      <t>ニュウリョク</t>
    </rPh>
    <rPh sb="17" eb="18">
      <t>ダイ</t>
    </rPh>
    <rPh sb="19" eb="20">
      <t>ヒョウ</t>
    </rPh>
    <rPh sb="21" eb="22">
      <t>ダイ</t>
    </rPh>
    <rPh sb="23" eb="24">
      <t>ヒョウ</t>
    </rPh>
    <rPh sb="25" eb="26">
      <t>オナ</t>
    </rPh>
    <phoneticPr fontId="2"/>
  </si>
  <si>
    <r>
      <t>ＣＯ</t>
    </r>
    <r>
      <rPr>
        <vertAlign val="subscript"/>
        <sz val="12"/>
        <rFont val="ＭＳ Ｐゴシック"/>
        <family val="3"/>
        <charset val="128"/>
      </rPr>
      <t>２</t>
    </r>
    <r>
      <rPr>
        <sz val="12"/>
        <rFont val="ＭＳ Ｐゴシック"/>
        <family val="3"/>
        <charset val="128"/>
      </rPr>
      <t>排出量</t>
    </r>
    <rPh sb="3" eb="5">
      <t>ハイシュツ</t>
    </rPh>
    <rPh sb="5" eb="6">
      <t>リョウ</t>
    </rPh>
    <phoneticPr fontId="2"/>
  </si>
  <si>
    <t>使用分</t>
    <rPh sb="2" eb="3">
      <t>ブン</t>
    </rPh>
    <phoneticPr fontId="2"/>
  </si>
  <si>
    <t>販売分</t>
    <rPh sb="0" eb="2">
      <t>ハンバイ</t>
    </rPh>
    <rPh sb="2" eb="3">
      <t>ブン</t>
    </rPh>
    <phoneticPr fontId="2"/>
  </si>
  <si>
    <t>CO2:ｴﾈﾙｷﾞｰ使用分－ｴﾈﾙｷﾞｰ販売分</t>
    <rPh sb="10" eb="12">
      <t>シヨウ</t>
    </rPh>
    <rPh sb="12" eb="13">
      <t>ブン</t>
    </rPh>
    <rPh sb="20" eb="22">
      <t>ハンバイ</t>
    </rPh>
    <rPh sb="22" eb="23">
      <t>ブン</t>
    </rPh>
    <phoneticPr fontId="2"/>
  </si>
  <si>
    <t>　　　5　別紙第1表から別紙第4表までについては、エネルギーの使用の合理化及び非化石エネルギーへの転換等に
　　　　関する法律施行規則（昭和54年通商産業省令第74号）様式第９　指定－第1表から指定－第10表までの写し
　　　　をもって代えることができる。</t>
    <rPh sb="37" eb="38">
      <t>オヨ</t>
    </rPh>
    <rPh sb="39" eb="42">
      <t>ヒカセキ</t>
    </rPh>
    <rPh sb="49" eb="52">
      <t>テンカントウ</t>
    </rPh>
    <phoneticPr fontId="2"/>
  </si>
  <si>
    <r>
      <t xml:space="preserve">自家発電
</t>
    </r>
    <r>
      <rPr>
        <sz val="7"/>
        <rFont val="ＭＳ 明朝"/>
        <family val="1"/>
        <charset val="128"/>
      </rPr>
      <t>(化石燃料等)</t>
    </r>
    <rPh sb="0" eb="2">
      <t>ジカ</t>
    </rPh>
    <rPh sb="2" eb="4">
      <t>ハツデン</t>
    </rPh>
    <rPh sb="6" eb="8">
      <t>カセキ</t>
    </rPh>
    <rPh sb="8" eb="10">
      <t>ネンリョウ</t>
    </rPh>
    <rPh sb="10" eb="11">
      <t>トウ</t>
    </rPh>
    <phoneticPr fontId="2"/>
  </si>
  <si>
    <r>
      <t>温対法の</t>
    </r>
    <r>
      <rPr>
        <sz val="11"/>
        <rFont val="ＭＳ Ｐゴシック"/>
        <family val="3"/>
        <charset val="128"/>
      </rPr>
      <t>排出係数</t>
    </r>
    <rPh sb="0" eb="3">
      <t>オンタイホウ</t>
    </rPh>
    <rPh sb="4" eb="6">
      <t>ハイシュツ</t>
    </rPh>
    <rPh sb="6" eb="8">
      <t>ケイスウ</t>
    </rPh>
    <phoneticPr fontId="2"/>
  </si>
  <si>
    <t>　　　3　「原油換算ｋｌ」は、エネルギーの使用の合理化及び非化石エネルギーへの転換等に関する
　　　　法律施行規則第4条の方法により換算した値を記入すること。</t>
    <rPh sb="67" eb="68">
      <t>サン</t>
    </rPh>
    <phoneticPr fontId="2"/>
  </si>
  <si>
    <t>　備考　1　ボイラー、各種炉、コンプレッサー、乾燥機、冷凍機、空調機、電動設備等主な
　　　　　エネルギー使用設備を記入すること。
　　　　2　「設備の概要」の欄は、型式，能力（エネルギー使用量，生産能力等）等を
　　　　　記入すること。</t>
    <rPh sb="39" eb="40">
      <t>トウ</t>
    </rPh>
    <rPh sb="73" eb="75">
      <t>セツビ</t>
    </rPh>
    <rPh sb="76" eb="78">
      <t>ガイヨウ</t>
    </rPh>
    <rPh sb="80" eb="81">
      <t>ラン</t>
    </rPh>
    <rPh sb="112" eb="114">
      <t>キニュウ</t>
    </rPh>
    <phoneticPr fontId="2"/>
  </si>
  <si>
    <t>　　備考 1　エネルギーの使用に伴って発生する二酸化炭素の排出量は，原則として，地球温暖化
　　　　　対策の推進に関する法律施行令第3条に規定する方法及び係数により算定すること。
　　　　 2　(1)の欄には，次に掲げる量(他人への電気又は熱の供給に係るものを除く。)の合計
　　　　　量を記入すること。
　　　　　　(1) 燃料の使用に伴って発生する二酸化炭素の量
　　　　　　(2) 電気の使用に伴って発生する二酸化炭素の量
　　　　　　(3) 熱の使用に伴って発生する二酸化炭素の量
　　　　 3　(2)の欄には，当該特定事業場が主な事業として行う電気事業の用に供する発電所又
　　　　　は、主な事業として行う熱供給事業の用に供する熱供給施設が設置されている工場で
　　　　　ある場合に，備考第2項(1)に掲げる量を記入すること。
　　　　 4　(3)の欄には，地球温暖化対策の推進に関する法律施行令第3条に規定する方法及び係
　　　　　数と異なる方法又は係数を用いて算定した場合に，当該方法又は係数を記入すること。　</t>
    <rPh sb="349" eb="350">
      <t>ダイ</t>
    </rPh>
    <rPh sb="351" eb="35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</si>
</sst>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0"/>
    <numFmt numFmtId="177" formatCode="0.0_ "/>
    <numFmt numFmtId="178" formatCode="0.000"/>
    <numFmt numFmtId="179" formatCode="0.0000_ "/>
    <numFmt numFmtId="180" formatCode="0.000_ "/>
    <numFmt numFmtId="181" formatCode="0_ "/>
    <numFmt numFmtId="182" formatCode="#,##0.#############"/>
    <numFmt numFmtId="183" formatCode="#,##0_);[Red]\(#,##0\)"/>
    <numFmt numFmtId="184" formatCode="0.####"/>
    <numFmt numFmtId="185" formatCode="#,##0.0_ ;[Red]\-#,##0.0\ "/>
    <numFmt numFmtId="186" formatCode="0.0"/>
    <numFmt numFmtId="187" formatCode="0.0%"/>
    <numFmt numFmtId="188" formatCode="#,##0_ ;[Red]\-#,##0\ "/>
    <numFmt numFmtId="189" formatCode="0.00_ ;[Red]\-0.00\ "/>
    <numFmt numFmtId="190" formatCode="#,###;[Red]\-#,###"/>
    <numFmt numFmtId="191" formatCode="#,##0_ "/>
  </numFmts>
  <fonts count="4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8"/>
      <name val="ＭＳ 明朝"/>
      <family val="1"/>
      <charset val="128"/>
    </font>
    <font>
      <sz val="12"/>
      <name val="ＭＳ 明朝"/>
      <family val="1"/>
      <charset val="128"/>
    </font>
    <font>
      <vertAlign val="superscript"/>
      <sz val="9"/>
      <name val="ＭＳ 明朝"/>
      <family val="1"/>
      <charset val="128"/>
    </font>
    <font>
      <sz val="9"/>
      <color indexed="81"/>
      <name val="ＭＳ Ｐゴシック"/>
      <family val="3"/>
      <charset val="128"/>
    </font>
    <font>
      <sz val="7"/>
      <name val="ＭＳ 明朝"/>
      <family val="1"/>
      <charset val="128"/>
    </font>
    <font>
      <sz val="11"/>
      <name val="ＭＳ 明朝"/>
      <family val="1"/>
      <charset val="128"/>
    </font>
    <font>
      <i/>
      <sz val="9"/>
      <name val="ＭＳ 明朝"/>
      <family val="1"/>
      <charset val="128"/>
    </font>
    <font>
      <i/>
      <sz val="11"/>
      <name val="ＭＳ 明朝"/>
      <family val="1"/>
      <charset val="128"/>
    </font>
    <font>
      <sz val="11"/>
      <color indexed="10"/>
      <name val="ＭＳ 明朝"/>
      <family val="1"/>
      <charset val="128"/>
    </font>
    <font>
      <sz val="9"/>
      <name val="ＭＳ Ｐゴシック"/>
      <family val="3"/>
      <charset val="128"/>
    </font>
    <font>
      <b/>
      <sz val="10"/>
      <color indexed="10"/>
      <name val="ＭＳ Ｐゴシック"/>
      <family val="3"/>
      <charset val="128"/>
    </font>
    <font>
      <sz val="12"/>
      <name val="ＭＳ Ｐゴシック"/>
      <family val="3"/>
      <charset val="128"/>
    </font>
    <font>
      <vertAlign val="subscript"/>
      <sz val="12"/>
      <name val="ＭＳ Ｐゴシック"/>
      <family val="3"/>
      <charset val="128"/>
    </font>
    <font>
      <b/>
      <sz val="12"/>
      <color indexed="10"/>
      <name val="ＭＳ Ｐゴシック"/>
      <family val="3"/>
      <charset val="128"/>
    </font>
    <font>
      <sz val="10.5"/>
      <name val="ＭＳ Ｐゴシック"/>
      <family val="3"/>
      <charset val="128"/>
    </font>
    <font>
      <sz val="11"/>
      <name val="ＭＳ ゴシック"/>
      <family val="3"/>
      <charset val="128"/>
    </font>
    <font>
      <sz val="9"/>
      <name val="ＭＳ ゴシック"/>
      <family val="3"/>
      <charset val="128"/>
    </font>
    <font>
      <b/>
      <sz val="9"/>
      <color indexed="81"/>
      <name val="ＭＳ Ｐゴシック"/>
      <family val="3"/>
      <charset val="128"/>
    </font>
    <font>
      <i/>
      <sz val="11"/>
      <name val="ＭＳ ゴシック"/>
      <family val="3"/>
      <charset val="128"/>
    </font>
    <font>
      <sz val="10"/>
      <name val="ＭＳ 明朝"/>
      <family val="1"/>
      <charset val="128"/>
    </font>
    <font>
      <sz val="9"/>
      <color rgb="FFFF0000"/>
      <name val="ＭＳ 明朝"/>
      <family val="1"/>
      <charset val="128"/>
    </font>
    <font>
      <sz val="11"/>
      <color rgb="FFFF0000"/>
      <name val="ＭＳ 明朝"/>
      <family val="1"/>
      <charset val="128"/>
    </font>
    <font>
      <b/>
      <sz val="10"/>
      <color indexed="81"/>
      <name val="ＭＳ Ｐゴシック"/>
      <family val="3"/>
      <charset val="128"/>
    </font>
    <font>
      <sz val="11"/>
      <color rgb="FFFF0000"/>
      <name val="ＭＳ Ｐゴシック"/>
      <family val="3"/>
      <charset val="128"/>
    </font>
    <font>
      <sz val="12"/>
      <color rgb="FFFF0000"/>
      <name val="ＭＳ 明朝"/>
      <family val="1"/>
      <charset val="128"/>
    </font>
    <font>
      <sz val="12"/>
      <color rgb="FFFF0000"/>
      <name val="ＭＳ Ｐゴシック"/>
      <family val="3"/>
      <charset val="128"/>
    </font>
    <font>
      <b/>
      <sz val="9"/>
      <color indexed="81"/>
      <name val="MS P ゴシック"/>
      <family val="3"/>
      <charset val="128"/>
    </font>
    <font>
      <sz val="10"/>
      <name val="ＭＳ Ｐゴシック"/>
      <family val="3"/>
      <charset val="128"/>
    </font>
    <font>
      <b/>
      <sz val="9"/>
      <color indexed="10"/>
      <name val="MS P ゴシック"/>
      <family val="3"/>
      <charset val="128"/>
    </font>
    <font>
      <b/>
      <sz val="12"/>
      <color rgb="FFFF0000"/>
      <name val="ＭＳ 明朝"/>
      <family val="1"/>
      <charset val="128"/>
    </font>
    <font>
      <b/>
      <sz val="11"/>
      <color rgb="FFFF0000"/>
      <name val="ＭＳ Ｐゴシック"/>
      <family val="3"/>
      <charset val="128"/>
    </font>
    <font>
      <i/>
      <sz val="11"/>
      <name val="ＭＳ Ｐゴシック"/>
      <family val="3"/>
      <charset val="128"/>
    </font>
    <font>
      <sz val="6"/>
      <name val="ＭＳ 明朝"/>
      <family val="1"/>
      <charset val="128"/>
    </font>
    <font>
      <b/>
      <sz val="12"/>
      <name val="ＭＳ 明朝"/>
      <family val="1"/>
      <charset val="128"/>
    </font>
    <font>
      <b/>
      <sz val="9"/>
      <color indexed="10"/>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5"/>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2">
    <xf numFmtId="0" fontId="0" fillId="0" borderId="0" xfId="0">
      <alignment vertical="center"/>
    </xf>
    <xf numFmtId="0" fontId="0" fillId="0" borderId="0" xfId="0" applyFill="1">
      <alignment vertical="center"/>
    </xf>
    <xf numFmtId="0" fontId="9"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0" fillId="0" borderId="0" xfId="0" applyAlignment="1">
      <alignment horizontal="center" vertical="center"/>
    </xf>
    <xf numFmtId="0" fontId="4" fillId="0" borderId="0" xfId="0" applyFont="1" applyAlignment="1">
      <alignment vertical="center"/>
    </xf>
    <xf numFmtId="0" fontId="10" fillId="0" borderId="0" xfId="0" applyFont="1">
      <alignment vertical="center"/>
    </xf>
    <xf numFmtId="0" fontId="10" fillId="0" borderId="0" xfId="0" applyFont="1" applyFill="1">
      <alignment vertical="center"/>
    </xf>
    <xf numFmtId="0" fontId="4" fillId="0" borderId="0" xfId="0" applyFont="1" applyFill="1" applyBorder="1" applyAlignment="1">
      <alignment horizontal="left" vertical="top"/>
    </xf>
    <xf numFmtId="0" fontId="6" fillId="0" borderId="6" xfId="0" applyFont="1" applyFill="1" applyBorder="1" applyAlignment="1">
      <alignment horizontal="justify" vertical="top" wrapText="1"/>
    </xf>
    <xf numFmtId="38" fontId="6" fillId="0" borderId="1" xfId="1" quotePrefix="1" applyFont="1" applyFill="1" applyBorder="1" applyAlignment="1" applyProtection="1">
      <alignment vertical="center" shrinkToFit="1"/>
    </xf>
    <xf numFmtId="38" fontId="6" fillId="0" borderId="8" xfId="1" quotePrefix="1" applyFont="1" applyFill="1" applyBorder="1" applyAlignment="1" applyProtection="1">
      <alignment vertical="center" shrinkToFit="1"/>
    </xf>
    <xf numFmtId="0" fontId="6"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0"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4" xfId="0" applyFont="1" applyFill="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Fill="1" applyAlignment="1">
      <alignment vertical="center"/>
    </xf>
    <xf numFmtId="0" fontId="3" fillId="0" borderId="9"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wrapText="1"/>
    </xf>
    <xf numFmtId="0" fontId="4" fillId="0" borderId="0" xfId="0" applyFont="1" applyFill="1" applyAlignment="1">
      <alignment vertical="center"/>
    </xf>
    <xf numFmtId="0" fontId="3" fillId="0" borderId="1" xfId="0" applyFont="1" applyFill="1" applyBorder="1" applyAlignment="1" applyProtection="1">
      <alignment horizontal="center" vertical="center" shrinkToFit="1"/>
    </xf>
    <xf numFmtId="179" fontId="3" fillId="0" borderId="1" xfId="0" applyNumberFormat="1" applyFont="1" applyFill="1" applyBorder="1" applyAlignment="1" applyProtection="1">
      <alignment horizontal="center" vertical="center" shrinkToFit="1"/>
    </xf>
    <xf numFmtId="0" fontId="4" fillId="0" borderId="0" xfId="0" applyFont="1" applyFill="1" applyBorder="1" applyAlignment="1">
      <alignment vertical="center"/>
    </xf>
    <xf numFmtId="0" fontId="10" fillId="0" borderId="15"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xf numFmtId="0" fontId="10" fillId="0" borderId="4" xfId="0" applyFont="1" applyFill="1" applyBorder="1" applyAlignment="1">
      <alignment vertical="top"/>
    </xf>
    <xf numFmtId="0" fontId="10" fillId="0" borderId="0" xfId="0" applyFont="1" applyFill="1" applyBorder="1" applyAlignment="1">
      <alignment vertical="top"/>
    </xf>
    <xf numFmtId="0" fontId="10" fillId="0" borderId="0" xfId="0" applyFont="1" applyAlignment="1">
      <alignment vertical="top"/>
    </xf>
    <xf numFmtId="184" fontId="10" fillId="0" borderId="0" xfId="0" applyNumberFormat="1" applyFont="1" applyFill="1" applyBorder="1" applyAlignment="1" applyProtection="1">
      <alignment vertical="center" shrinkToFit="1"/>
    </xf>
    <xf numFmtId="0" fontId="10" fillId="0" borderId="0" xfId="0" applyFont="1" applyBorder="1" applyAlignment="1" applyProtection="1">
      <alignment horizontal="left" vertical="center"/>
    </xf>
    <xf numFmtId="182" fontId="10" fillId="0" borderId="0" xfId="0" applyNumberFormat="1" applyFont="1" applyFill="1" applyBorder="1" applyAlignment="1" applyProtection="1">
      <alignment horizontal="center" vertical="center" shrinkToFit="1"/>
    </xf>
    <xf numFmtId="0" fontId="10"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shrinkToFit="1"/>
    </xf>
    <xf numFmtId="0" fontId="5" fillId="0" borderId="1" xfId="0" applyFont="1" applyFill="1" applyBorder="1" applyAlignment="1">
      <alignment vertical="center" shrinkToFit="1"/>
    </xf>
    <xf numFmtId="0" fontId="10" fillId="0" borderId="0" xfId="0" applyFont="1" applyFill="1" applyAlignment="1">
      <alignment vertical="center" shrinkToFit="1"/>
    </xf>
    <xf numFmtId="0" fontId="3" fillId="0" borderId="0" xfId="0" applyFont="1" applyFill="1" applyAlignment="1">
      <alignment vertical="center" shrinkToFit="1"/>
    </xf>
    <xf numFmtId="0" fontId="10" fillId="0" borderId="0" xfId="0" applyFont="1" applyFill="1" applyBorder="1" applyAlignment="1">
      <alignment vertical="center" shrinkToFit="1"/>
    </xf>
    <xf numFmtId="0" fontId="3" fillId="0" borderId="0" xfId="0" applyFont="1" applyFill="1" applyBorder="1" applyAlignment="1">
      <alignment vertical="center" shrinkToFit="1"/>
    </xf>
    <xf numFmtId="0" fontId="14" fillId="2" borderId="1" xfId="0" applyFont="1" applyFill="1" applyBorder="1" applyAlignment="1">
      <alignment horizontal="center" vertical="center" shrinkToFit="1"/>
    </xf>
    <xf numFmtId="185" fontId="16" fillId="0" borderId="1" xfId="1" applyNumberFormat="1" applyFont="1" applyBorder="1" applyAlignment="1">
      <alignment vertical="center" shrinkToFit="1"/>
    </xf>
    <xf numFmtId="185" fontId="16" fillId="0" borderId="9" xfId="1" applyNumberFormat="1" applyFont="1" applyBorder="1" applyAlignment="1">
      <alignment vertical="center" shrinkToFit="1"/>
    </xf>
    <xf numFmtId="185" fontId="10" fillId="0" borderId="1" xfId="0" applyNumberFormat="1" applyFont="1" applyFill="1" applyBorder="1" applyAlignment="1">
      <alignment vertical="center" shrinkToFit="1"/>
    </xf>
    <xf numFmtId="0" fontId="3" fillId="0" borderId="15" xfId="0" applyFont="1" applyFill="1" applyBorder="1" applyAlignment="1">
      <alignment vertical="center" wrapText="1"/>
    </xf>
    <xf numFmtId="0" fontId="10" fillId="0" borderId="19" xfId="0" applyFont="1" applyFill="1" applyBorder="1" applyAlignment="1" applyProtection="1">
      <alignment horizontal="center" vertical="center" shrinkToFit="1"/>
    </xf>
    <xf numFmtId="4" fontId="10" fillId="0" borderId="19" xfId="0" applyNumberFormat="1" applyFont="1" applyFill="1" applyBorder="1" applyAlignment="1" applyProtection="1">
      <alignment horizontal="center" vertical="center" shrinkToFit="1"/>
    </xf>
    <xf numFmtId="180" fontId="10" fillId="0" borderId="19" xfId="0" applyNumberFormat="1" applyFont="1" applyFill="1" applyBorder="1" applyAlignment="1" applyProtection="1">
      <alignment horizontal="center" vertical="center" shrinkToFit="1"/>
    </xf>
    <xf numFmtId="179" fontId="10" fillId="0" borderId="19" xfId="0" applyNumberFormat="1" applyFont="1" applyFill="1" applyBorder="1" applyAlignment="1" applyProtection="1">
      <alignment horizontal="center" vertical="center" shrinkToFit="1"/>
    </xf>
    <xf numFmtId="38" fontId="6" fillId="0" borderId="20" xfId="1" applyFont="1" applyFill="1" applyBorder="1" applyAlignment="1" applyProtection="1">
      <alignment vertical="center" shrinkToFit="1"/>
    </xf>
    <xf numFmtId="38" fontId="6" fillId="0" borderId="21" xfId="1" quotePrefix="1" applyFont="1" applyFill="1" applyBorder="1" applyAlignment="1" applyProtection="1">
      <alignment vertical="center" shrinkToFit="1"/>
      <protection locked="0"/>
    </xf>
    <xf numFmtId="0" fontId="6" fillId="0" borderId="22" xfId="0" applyFont="1" applyFill="1" applyBorder="1" applyAlignment="1">
      <alignment horizontal="center" vertical="center" wrapText="1"/>
    </xf>
    <xf numFmtId="38" fontId="6" fillId="0" borderId="23" xfId="1" quotePrefix="1" applyFont="1" applyFill="1" applyBorder="1" applyAlignment="1" applyProtection="1">
      <alignment vertical="center" shrinkToFit="1"/>
      <protection locked="0"/>
    </xf>
    <xf numFmtId="0" fontId="4" fillId="0" borderId="0" xfId="0" applyFont="1" applyAlignment="1">
      <alignment horizontal="left" vertical="center"/>
    </xf>
    <xf numFmtId="0" fontId="19" fillId="0" borderId="0" xfId="0" applyFont="1" applyAlignment="1">
      <alignment horizontal="left" vertical="center"/>
    </xf>
    <xf numFmtId="38" fontId="6" fillId="0" borderId="19" xfId="1" quotePrefix="1" applyFont="1" applyFill="1" applyBorder="1" applyAlignment="1" applyProtection="1">
      <alignment vertical="center" shrinkToFit="1"/>
      <protection locked="0"/>
    </xf>
    <xf numFmtId="38" fontId="6" fillId="0" borderId="9" xfId="1" applyFont="1" applyFill="1" applyBorder="1" applyAlignment="1" applyProtection="1">
      <alignment vertical="center" shrinkToFit="1"/>
    </xf>
    <xf numFmtId="0" fontId="4" fillId="0" borderId="0" xfId="0" applyFont="1" applyFill="1" applyAlignment="1">
      <alignment vertical="center" wrapText="1"/>
    </xf>
    <xf numFmtId="184" fontId="10" fillId="0" borderId="24" xfId="0" applyNumberFormat="1" applyFont="1" applyFill="1" applyBorder="1" applyAlignment="1" applyProtection="1">
      <alignment vertical="center" shrinkToFit="1"/>
    </xf>
    <xf numFmtId="0" fontId="20" fillId="0" borderId="0" xfId="0" applyFont="1" applyFill="1" applyAlignment="1">
      <alignment vertical="center" shrinkToFit="1"/>
    </xf>
    <xf numFmtId="0" fontId="21" fillId="0" borderId="0" xfId="0" applyFont="1" applyFill="1" applyAlignment="1">
      <alignment vertical="center" shrinkToFit="1"/>
    </xf>
    <xf numFmtId="0" fontId="20" fillId="0" borderId="0" xfId="0" applyFont="1" applyFill="1">
      <alignment vertical="center"/>
    </xf>
    <xf numFmtId="0" fontId="3" fillId="0" borderId="0" xfId="0" applyFont="1" applyFill="1" applyAlignment="1">
      <alignment horizontal="right" vertical="center"/>
    </xf>
    <xf numFmtId="0" fontId="4" fillId="3" borderId="1" xfId="0" applyFont="1" applyFill="1" applyBorder="1" applyAlignment="1">
      <alignment horizontal="justify" vertical="center" wrapText="1"/>
    </xf>
    <xf numFmtId="0" fontId="4" fillId="3" borderId="1" xfId="0" applyFont="1" applyFill="1" applyBorder="1" applyAlignment="1">
      <alignment horizontal="left" vertical="top" wrapText="1"/>
    </xf>
    <xf numFmtId="0" fontId="3" fillId="3" borderId="1" xfId="0" applyFont="1" applyFill="1" applyBorder="1" applyAlignment="1">
      <alignment vertical="center" wrapText="1"/>
    </xf>
    <xf numFmtId="0" fontId="3" fillId="3" borderId="25"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0"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186" fontId="10" fillId="0" borderId="19" xfId="0" applyNumberFormat="1" applyFont="1" applyFill="1" applyBorder="1" applyAlignment="1" applyProtection="1">
      <alignment horizontal="center" vertical="center" shrinkToFit="1"/>
    </xf>
    <xf numFmtId="0" fontId="10" fillId="6" borderId="12" xfId="0" applyFont="1" applyFill="1" applyBorder="1">
      <alignment vertical="center"/>
    </xf>
    <xf numFmtId="0" fontId="3" fillId="0" borderId="0" xfId="0" applyFont="1" applyFill="1" applyBorder="1" applyAlignment="1">
      <alignment vertical="center" wrapText="1"/>
    </xf>
    <xf numFmtId="0" fontId="3" fillId="0" borderId="5" xfId="0" applyFont="1" applyFill="1" applyBorder="1" applyAlignment="1">
      <alignment horizontal="right" vertical="center" wrapText="1"/>
    </xf>
    <xf numFmtId="0" fontId="3" fillId="0" borderId="26" xfId="0" applyFont="1" applyFill="1" applyBorder="1" applyAlignment="1">
      <alignment horizontal="right" vertical="center" wrapText="1"/>
    </xf>
    <xf numFmtId="0" fontId="3" fillId="0" borderId="5" xfId="0" applyFont="1" applyFill="1" applyBorder="1" applyAlignment="1">
      <alignment vertical="center" wrapText="1"/>
    </xf>
    <xf numFmtId="0" fontId="3" fillId="0" borderId="0" xfId="0" applyFont="1" applyFill="1">
      <alignment vertical="center"/>
    </xf>
    <xf numFmtId="58" fontId="3" fillId="3" borderId="0" xfId="0" applyNumberFormat="1" applyFont="1" applyFill="1" applyAlignment="1">
      <alignment horizontal="right" vertical="center" shrinkToFit="1"/>
    </xf>
    <xf numFmtId="0" fontId="4" fillId="0" borderId="0" xfId="0" applyFont="1" applyFill="1" applyBorder="1" applyAlignment="1">
      <alignment horizontal="left" vertical="center"/>
    </xf>
    <xf numFmtId="176" fontId="1" fillId="2" borderId="1" xfId="0" applyNumberFormat="1" applyFont="1" applyFill="1" applyBorder="1" applyAlignment="1">
      <alignment vertical="center" shrinkToFit="1"/>
    </xf>
    <xf numFmtId="178" fontId="1" fillId="2" borderId="1" xfId="0" applyNumberFormat="1" applyFont="1" applyFill="1" applyBorder="1" applyAlignment="1">
      <alignment vertical="center" shrinkToFit="1"/>
    </xf>
    <xf numFmtId="0" fontId="14" fillId="2"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3" fillId="0" borderId="2"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8" xfId="0" applyFont="1" applyFill="1" applyBorder="1" applyAlignment="1">
      <alignment horizontal="left" vertical="center" wrapText="1"/>
    </xf>
    <xf numFmtId="0" fontId="1" fillId="2" borderId="1" xfId="0" applyFont="1" applyFill="1" applyBorder="1" applyAlignment="1">
      <alignment horizontal="left" vertical="center" shrinkToFit="1"/>
    </xf>
    <xf numFmtId="0" fontId="1" fillId="2" borderId="1" xfId="0" applyFont="1" applyFill="1" applyBorder="1" applyAlignment="1">
      <alignment vertical="center" shrinkToFit="1"/>
    </xf>
    <xf numFmtId="0" fontId="26" fillId="0" borderId="6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38" fontId="4" fillId="0" borderId="0" xfId="1" applyFont="1" applyFill="1" applyBorder="1" applyAlignment="1">
      <alignment horizontal="left" vertical="center"/>
    </xf>
    <xf numFmtId="38" fontId="3" fillId="0" borderId="2" xfId="1" applyFont="1" applyFill="1" applyBorder="1" applyAlignment="1">
      <alignment horizontal="center" vertical="center" wrapText="1"/>
    </xf>
    <xf numFmtId="38" fontId="10" fillId="0" borderId="0" xfId="1" applyFont="1" applyFill="1">
      <alignment vertical="center"/>
    </xf>
    <xf numFmtId="38" fontId="10" fillId="0" borderId="10" xfId="1" applyFont="1" applyFill="1" applyBorder="1">
      <alignment vertical="center"/>
    </xf>
    <xf numFmtId="38" fontId="10" fillId="6" borderId="12" xfId="1" applyFont="1" applyFill="1" applyBorder="1">
      <alignment vertical="center"/>
    </xf>
    <xf numFmtId="38" fontId="10" fillId="0" borderId="14" xfId="1" applyFont="1" applyFill="1" applyBorder="1">
      <alignment vertical="center"/>
    </xf>
    <xf numFmtId="38" fontId="10" fillId="0" borderId="0" xfId="1" applyFont="1" applyFill="1" applyBorder="1">
      <alignment vertical="center"/>
    </xf>
    <xf numFmtId="38" fontId="10" fillId="0" borderId="12" xfId="1" applyFont="1" applyFill="1" applyBorder="1">
      <alignment vertical="center"/>
    </xf>
    <xf numFmtId="0" fontId="10"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10" fillId="0" borderId="0" xfId="0" applyFont="1" applyFill="1" applyBorder="1" applyAlignment="1">
      <alignment horizontal="center" vertical="center" shrinkToFit="1"/>
    </xf>
    <xf numFmtId="0" fontId="12" fillId="3" borderId="19" xfId="0" applyFont="1" applyFill="1" applyBorder="1" applyAlignment="1" applyProtection="1">
      <alignment horizontal="center" vertical="center" shrinkToFit="1"/>
      <protection locked="0"/>
    </xf>
    <xf numFmtId="38" fontId="10" fillId="0" borderId="0" xfId="0" applyNumberFormat="1" applyFont="1" applyFill="1" applyAlignment="1">
      <alignment vertical="center" shrinkToFit="1"/>
    </xf>
    <xf numFmtId="186" fontId="10" fillId="3" borderId="19" xfId="0" applyNumberFormat="1" applyFont="1" applyFill="1" applyBorder="1" applyAlignment="1" applyProtection="1">
      <alignment horizontal="center" vertical="center" shrinkToFit="1"/>
      <protection locked="0"/>
    </xf>
    <xf numFmtId="38" fontId="6" fillId="0" borderId="6" xfId="1" applyFont="1" applyFill="1" applyBorder="1" applyAlignment="1">
      <alignment horizontal="right" vertical="center" wrapText="1"/>
    </xf>
    <xf numFmtId="0" fontId="6" fillId="0" borderId="6" xfId="0" applyFont="1" applyFill="1" applyBorder="1" applyAlignment="1">
      <alignment horizontal="right" vertical="center" wrapText="1"/>
    </xf>
    <xf numFmtId="38" fontId="6" fillId="0" borderId="55" xfId="1" applyFont="1" applyFill="1" applyBorder="1" applyAlignment="1">
      <alignment horizontal="right" vertical="center" wrapText="1"/>
    </xf>
    <xf numFmtId="181" fontId="6" fillId="0" borderId="6" xfId="0" applyNumberFormat="1" applyFont="1" applyFill="1" applyBorder="1" applyAlignment="1">
      <alignment horizontal="right" vertical="center" wrapText="1"/>
    </xf>
    <xf numFmtId="38" fontId="6" fillId="0" borderId="61" xfId="1" quotePrefix="1" applyFont="1" applyFill="1" applyBorder="1" applyAlignment="1" applyProtection="1">
      <alignment horizontal="right" vertical="center" shrinkToFit="1"/>
    </xf>
    <xf numFmtId="0" fontId="5" fillId="0" borderId="12" xfId="0" applyFont="1" applyFill="1" applyBorder="1">
      <alignment vertical="center"/>
    </xf>
    <xf numFmtId="0" fontId="10" fillId="0" borderId="13" xfId="0" applyFont="1" applyFill="1" applyBorder="1" applyAlignment="1">
      <alignment horizontal="center" vertical="center"/>
    </xf>
    <xf numFmtId="38" fontId="10" fillId="0" borderId="15" xfId="1" applyFont="1" applyFill="1" applyBorder="1" applyAlignment="1" applyProtection="1">
      <alignment vertical="center" shrinkToFit="1"/>
    </xf>
    <xf numFmtId="38" fontId="0" fillId="0" borderId="4" xfId="1" applyFont="1" applyBorder="1" applyAlignment="1">
      <alignment vertical="center" shrinkToFit="1"/>
    </xf>
    <xf numFmtId="0" fontId="28" fillId="0" borderId="0" xfId="0" applyFont="1" applyAlignment="1">
      <alignment vertical="center"/>
    </xf>
    <xf numFmtId="0" fontId="14" fillId="3" borderId="1" xfId="0" applyFont="1" applyFill="1" applyBorder="1" applyAlignment="1">
      <alignment vertical="center"/>
    </xf>
    <xf numFmtId="0" fontId="25" fillId="0" borderId="0" xfId="0" applyFont="1" applyFill="1" applyAlignment="1">
      <alignment vertical="center"/>
    </xf>
    <xf numFmtId="176" fontId="28" fillId="2" borderId="6" xfId="0" applyNumberFormat="1" applyFont="1" applyFill="1" applyBorder="1" applyAlignment="1">
      <alignment vertical="center" shrinkToFit="1"/>
    </xf>
    <xf numFmtId="38" fontId="10" fillId="0" borderId="0" xfId="1" applyFont="1" applyFill="1" applyAlignment="1">
      <alignment vertical="center" shrinkToFit="1"/>
    </xf>
    <xf numFmtId="38" fontId="10" fillId="0" borderId="1" xfId="1" applyFont="1" applyFill="1" applyBorder="1" applyAlignment="1">
      <alignment horizontal="center" vertical="center" shrinkToFit="1"/>
    </xf>
    <xf numFmtId="38" fontId="20" fillId="0" borderId="0" xfId="1" applyFont="1" applyFill="1" applyAlignment="1">
      <alignment vertical="center" shrinkToFit="1"/>
    </xf>
    <xf numFmtId="0" fontId="24" fillId="0" borderId="1" xfId="0" applyFont="1" applyFill="1" applyBorder="1" applyAlignment="1">
      <alignment horizontal="left" vertical="center" wrapText="1"/>
    </xf>
    <xf numFmtId="186" fontId="12" fillId="7" borderId="19" xfId="0" applyNumberFormat="1" applyFont="1" applyFill="1" applyBorder="1" applyAlignment="1" applyProtection="1">
      <alignment horizontal="center" vertical="center" shrinkToFit="1"/>
      <protection locked="0"/>
    </xf>
    <xf numFmtId="176" fontId="1" fillId="7" borderId="1" xfId="0" applyNumberFormat="1" applyFont="1" applyFill="1" applyBorder="1" applyAlignment="1">
      <alignment vertical="center" shrinkToFit="1"/>
    </xf>
    <xf numFmtId="178" fontId="23" fillId="7" borderId="1" xfId="0" applyNumberFormat="1" applyFont="1" applyFill="1" applyBorder="1" applyAlignment="1">
      <alignment vertical="center" shrinkToFit="1"/>
    </xf>
    <xf numFmtId="0" fontId="3"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1" xfId="0" applyFont="1" applyBorder="1" applyAlignment="1">
      <alignment horizontal="left" vertical="center" wrapText="1"/>
    </xf>
    <xf numFmtId="188" fontId="16" fillId="0" borderId="1" xfId="1" applyNumberFormat="1" applyFont="1" applyBorder="1" applyAlignment="1">
      <alignment vertical="center" shrinkToFit="1"/>
    </xf>
    <xf numFmtId="188" fontId="30" fillId="0" borderId="1" xfId="1" applyNumberFormat="1" applyFont="1" applyBorder="1" applyAlignment="1">
      <alignment vertical="center" shrinkToFit="1"/>
    </xf>
    <xf numFmtId="188" fontId="28" fillId="0" borderId="1" xfId="1" applyNumberFormat="1" applyFont="1" applyFill="1" applyBorder="1" applyAlignment="1">
      <alignment vertical="center" shrinkToFit="1"/>
    </xf>
    <xf numFmtId="188" fontId="30" fillId="0" borderId="1" xfId="1" applyNumberFormat="1" applyFont="1" applyFill="1" applyBorder="1" applyAlignment="1" applyProtection="1">
      <alignment horizontal="right" vertical="center" shrinkToFit="1"/>
    </xf>
    <xf numFmtId="188" fontId="3" fillId="0" borderId="6" xfId="1" applyNumberFormat="1" applyFont="1" applyFill="1" applyBorder="1" applyAlignment="1" applyProtection="1">
      <alignment horizontal="center" vertical="center" shrinkToFit="1"/>
    </xf>
    <xf numFmtId="188" fontId="16" fillId="0" borderId="6" xfId="1" applyNumberFormat="1" applyFont="1" applyBorder="1" applyAlignment="1">
      <alignment vertical="center" shrinkToFit="1"/>
    </xf>
    <xf numFmtId="188" fontId="28" fillId="0" borderId="8" xfId="1" applyNumberFormat="1" applyFont="1" applyFill="1" applyBorder="1" applyAlignment="1">
      <alignment vertical="center" shrinkToFit="1"/>
    </xf>
    <xf numFmtId="188" fontId="28" fillId="7" borderId="8" xfId="1" applyNumberFormat="1" applyFont="1" applyFill="1" applyBorder="1" applyAlignment="1">
      <alignment vertical="center" shrinkToFit="1"/>
    </xf>
    <xf numFmtId="188" fontId="6" fillId="3" borderId="1" xfId="1" applyNumberFormat="1" applyFont="1" applyFill="1" applyBorder="1" applyAlignment="1">
      <alignment horizontal="right" vertical="center" wrapText="1"/>
    </xf>
    <xf numFmtId="188" fontId="6" fillId="3" borderId="6" xfId="1" applyNumberFormat="1" applyFont="1" applyFill="1" applyBorder="1" applyAlignment="1">
      <alignment horizontal="right" vertical="center" wrapText="1"/>
    </xf>
    <xf numFmtId="188" fontId="6" fillId="0" borderId="8" xfId="1" quotePrefix="1" applyNumberFormat="1" applyFont="1" applyFill="1" applyBorder="1" applyAlignment="1" applyProtection="1">
      <alignment horizontal="right" vertical="center" shrinkToFit="1"/>
    </xf>
    <xf numFmtId="188" fontId="6" fillId="0" borderId="7" xfId="1" applyNumberFormat="1" applyFont="1" applyFill="1" applyBorder="1" applyAlignment="1">
      <alignment horizontal="right" vertical="center" wrapText="1"/>
    </xf>
    <xf numFmtId="0" fontId="10" fillId="0" borderId="0" xfId="0" applyFont="1" applyBorder="1" applyAlignment="1">
      <alignment horizontal="left" vertical="center"/>
    </xf>
    <xf numFmtId="182" fontId="10" fillId="0" borderId="0" xfId="0" applyNumberFormat="1" applyFont="1" applyFill="1" applyBorder="1" applyAlignment="1" applyProtection="1">
      <alignment horizontal="center" vertical="top" shrinkToFit="1"/>
    </xf>
    <xf numFmtId="0" fontId="0" fillId="0" borderId="10" xfId="0" applyBorder="1" applyAlignment="1">
      <alignment vertical="center"/>
    </xf>
    <xf numFmtId="188" fontId="10" fillId="0" borderId="16" xfId="1" applyNumberFormat="1" applyFont="1" applyFill="1" applyBorder="1" applyAlignment="1" applyProtection="1">
      <alignment vertical="center" shrinkToFit="1"/>
      <protection locked="0"/>
    </xf>
    <xf numFmtId="0" fontId="3" fillId="0" borderId="1" xfId="0" applyFont="1" applyFill="1" applyBorder="1" applyAlignment="1">
      <alignment horizontal="center" vertical="center" shrinkToFit="1"/>
    </xf>
    <xf numFmtId="38" fontId="6" fillId="0" borderId="20" xfId="1" quotePrefix="1" applyFont="1" applyFill="1" applyBorder="1" applyAlignment="1" applyProtection="1">
      <alignment horizontal="center" vertical="center" shrinkToFit="1"/>
    </xf>
    <xf numFmtId="38" fontId="6" fillId="0" borderId="20" xfId="1" quotePrefix="1" applyNumberFormat="1" applyFont="1" applyFill="1" applyBorder="1" applyAlignment="1" applyProtection="1">
      <alignment horizontal="center" vertical="center" shrinkToFit="1"/>
    </xf>
    <xf numFmtId="179" fontId="10" fillId="0" borderId="69" xfId="0" applyNumberFormat="1" applyFont="1" applyFill="1" applyBorder="1" applyAlignment="1" applyProtection="1">
      <alignment horizontal="center" vertical="center" shrinkToFit="1"/>
    </xf>
    <xf numFmtId="179" fontId="3" fillId="0" borderId="61" xfId="0" applyNumberFormat="1" applyFont="1" applyFill="1" applyBorder="1" applyAlignment="1" applyProtection="1">
      <alignment horizontal="center" vertical="center" shrinkToFit="1"/>
    </xf>
    <xf numFmtId="176" fontId="28" fillId="2" borderId="61" xfId="0" applyNumberFormat="1" applyFont="1" applyFill="1" applyBorder="1" applyAlignment="1">
      <alignment vertical="center" shrinkToFit="1"/>
    </xf>
    <xf numFmtId="0" fontId="14" fillId="2" borderId="61" xfId="0" applyFont="1" applyFill="1" applyBorder="1" applyAlignment="1">
      <alignment horizontal="center" vertical="center" shrinkToFit="1"/>
    </xf>
    <xf numFmtId="2" fontId="10" fillId="7" borderId="19" xfId="0" applyNumberFormat="1" applyFont="1" applyFill="1" applyBorder="1" applyAlignment="1" applyProtection="1">
      <alignment horizontal="center" vertical="center" shrinkToFit="1"/>
    </xf>
    <xf numFmtId="178" fontId="1" fillId="7" borderId="1" xfId="0" applyNumberFormat="1" applyFont="1" applyFill="1" applyBorder="1" applyAlignment="1">
      <alignment vertical="center" shrinkToFit="1"/>
    </xf>
    <xf numFmtId="0" fontId="13" fillId="0" borderId="65" xfId="0" applyFont="1" applyFill="1" applyBorder="1" applyAlignment="1" applyProtection="1">
      <alignment horizontal="left" vertical="center" shrinkToFit="1"/>
    </xf>
    <xf numFmtId="0" fontId="11" fillId="0" borderId="6" xfId="0" applyFont="1" applyFill="1" applyBorder="1" applyAlignment="1" applyProtection="1">
      <alignment horizontal="center" vertical="center" shrinkToFit="1"/>
    </xf>
    <xf numFmtId="180" fontId="10" fillId="0" borderId="65" xfId="0" applyNumberFormat="1" applyFont="1" applyFill="1" applyBorder="1" applyAlignment="1" applyProtection="1">
      <alignment horizontal="center" vertical="center" shrinkToFit="1"/>
    </xf>
    <xf numFmtId="0" fontId="3" fillId="0" borderId="0" xfId="0" applyFont="1" applyFill="1" applyBorder="1" applyAlignment="1">
      <alignment horizontal="center" vertical="center" wrapText="1"/>
    </xf>
    <xf numFmtId="0" fontId="0" fillId="0" borderId="0" xfId="0" applyBorder="1" applyAlignment="1">
      <alignment horizontal="center" vertical="center" wrapText="1"/>
    </xf>
    <xf numFmtId="179" fontId="10" fillId="0" borderId="0" xfId="0" applyNumberFormat="1" applyFont="1" applyFill="1" applyBorder="1" applyAlignment="1" applyProtection="1">
      <alignment horizontal="center" vertical="center" shrinkToFit="1"/>
    </xf>
    <xf numFmtId="179" fontId="3" fillId="0" borderId="0" xfId="0" applyNumberFormat="1" applyFont="1" applyFill="1" applyBorder="1" applyAlignment="1" applyProtection="1">
      <alignment horizontal="center" vertical="center" shrinkToFit="1"/>
    </xf>
    <xf numFmtId="38" fontId="24" fillId="0" borderId="0" xfId="1" applyFont="1" applyFill="1" applyBorder="1" applyAlignment="1">
      <alignment vertical="center"/>
    </xf>
    <xf numFmtId="0" fontId="3" fillId="0" borderId="0" xfId="0" applyFont="1" applyFill="1" applyAlignment="1">
      <alignment horizontal="center" vertical="center"/>
    </xf>
    <xf numFmtId="0" fontId="3" fillId="6" borderId="0" xfId="0" applyFont="1" applyFill="1" applyAlignment="1">
      <alignment horizontal="center" vertical="center"/>
    </xf>
    <xf numFmtId="188" fontId="6" fillId="3" borderId="3" xfId="1" applyNumberFormat="1" applyFont="1" applyFill="1" applyBorder="1" applyAlignment="1">
      <alignment horizontal="right" vertical="center" shrinkToFit="1"/>
    </xf>
    <xf numFmtId="188" fontId="6" fillId="3" borderId="1" xfId="1" applyNumberFormat="1" applyFont="1" applyFill="1" applyBorder="1" applyAlignment="1">
      <alignment horizontal="right" vertical="center" shrinkToFit="1"/>
    </xf>
    <xf numFmtId="188" fontId="6" fillId="3" borderId="9" xfId="1" applyNumberFormat="1" applyFont="1" applyFill="1" applyBorder="1" applyAlignment="1">
      <alignment horizontal="right" vertical="center" shrinkToFit="1"/>
    </xf>
    <xf numFmtId="177" fontId="12" fillId="6" borderId="19" xfId="0" applyNumberFormat="1"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shrinkToFit="1"/>
    </xf>
    <xf numFmtId="188" fontId="6" fillId="3" borderId="6" xfId="1" applyNumberFormat="1" applyFont="1" applyFill="1" applyBorder="1" applyAlignment="1">
      <alignment horizontal="right" vertical="center" shrinkToFit="1"/>
    </xf>
    <xf numFmtId="188" fontId="6" fillId="0" borderId="6" xfId="1" applyNumberFormat="1" applyFont="1" applyFill="1" applyBorder="1" applyAlignment="1">
      <alignment horizontal="right" vertical="center" shrinkToFit="1"/>
    </xf>
    <xf numFmtId="188" fontId="6" fillId="0" borderId="6" xfId="0" applyNumberFormat="1" applyFont="1" applyFill="1" applyBorder="1" applyAlignment="1">
      <alignment horizontal="right" vertical="center" shrinkToFit="1"/>
    </xf>
    <xf numFmtId="38" fontId="6" fillId="7" borderId="3" xfId="1" applyFont="1" applyFill="1" applyBorder="1" applyAlignment="1">
      <alignment horizontal="right" vertical="top" shrinkToFit="1"/>
    </xf>
    <xf numFmtId="0" fontId="6" fillId="7" borderId="3" xfId="0" applyNumberFormat="1" applyFont="1" applyFill="1" applyBorder="1" applyAlignment="1">
      <alignment horizontal="right" vertical="top" shrinkToFit="1"/>
    </xf>
    <xf numFmtId="38" fontId="6" fillId="7" borderId="1" xfId="1" applyFont="1" applyFill="1" applyBorder="1" applyAlignment="1">
      <alignment horizontal="right" vertical="top" shrinkToFit="1"/>
    </xf>
    <xf numFmtId="0" fontId="6" fillId="7" borderId="1" xfId="0" applyNumberFormat="1" applyFont="1" applyFill="1" applyBorder="1" applyAlignment="1">
      <alignment horizontal="right" vertical="top" shrinkToFit="1"/>
    </xf>
    <xf numFmtId="38" fontId="6" fillId="7" borderId="1" xfId="1" applyFont="1" applyFill="1" applyBorder="1" applyAlignment="1">
      <alignment horizontal="right" vertical="center" shrinkToFit="1"/>
    </xf>
    <xf numFmtId="0" fontId="6" fillId="7" borderId="1" xfId="0" applyNumberFormat="1" applyFont="1" applyFill="1" applyBorder="1" applyAlignment="1">
      <alignment horizontal="right" vertical="center" shrinkToFit="1"/>
    </xf>
    <xf numFmtId="38" fontId="6" fillId="0" borderId="6" xfId="1" applyFont="1" applyFill="1" applyBorder="1" applyAlignment="1">
      <alignment horizontal="justify" vertical="top" shrinkToFit="1"/>
    </xf>
    <xf numFmtId="0" fontId="6" fillId="0" borderId="6" xfId="0" applyFont="1" applyFill="1" applyBorder="1" applyAlignment="1">
      <alignment horizontal="justify" vertical="top" shrinkToFit="1"/>
    </xf>
    <xf numFmtId="0" fontId="6" fillId="0" borderId="6" xfId="0" applyFont="1" applyFill="1" applyBorder="1" applyAlignment="1">
      <alignment horizontal="center" vertical="center" shrinkToFit="1"/>
    </xf>
    <xf numFmtId="0" fontId="6" fillId="0" borderId="22" xfId="0" applyFont="1" applyFill="1" applyBorder="1" applyAlignment="1">
      <alignment horizontal="justify" vertical="top" shrinkToFit="1"/>
    </xf>
    <xf numFmtId="0" fontId="6" fillId="0" borderId="22" xfId="0" applyFont="1" applyFill="1" applyBorder="1" applyAlignment="1">
      <alignment horizontal="center" vertical="center" shrinkToFit="1"/>
    </xf>
    <xf numFmtId="38" fontId="16" fillId="0" borderId="1" xfId="1" applyFont="1" applyBorder="1" applyAlignment="1">
      <alignment vertical="center" shrinkToFit="1"/>
    </xf>
    <xf numFmtId="38" fontId="1" fillId="2" borderId="1" xfId="1" applyFont="1" applyFill="1" applyBorder="1" applyAlignment="1">
      <alignment vertical="center" shrinkToFit="1"/>
    </xf>
    <xf numFmtId="38" fontId="3" fillId="0" borderId="6" xfId="1" applyFont="1" applyFill="1" applyBorder="1" applyAlignment="1" applyProtection="1">
      <alignment horizontal="center" vertical="center" shrinkToFit="1"/>
    </xf>
    <xf numFmtId="38" fontId="10" fillId="0" borderId="1" xfId="1" applyFont="1" applyFill="1" applyBorder="1" applyAlignment="1">
      <alignment vertical="center" shrinkToFit="1"/>
    </xf>
    <xf numFmtId="38" fontId="10" fillId="0" borderId="18" xfId="1" applyFont="1" applyFill="1" applyBorder="1" applyAlignment="1">
      <alignment vertical="center" shrinkToFit="1"/>
    </xf>
    <xf numFmtId="38" fontId="18" fillId="4" borderId="18" xfId="1" applyFont="1" applyFill="1" applyBorder="1" applyAlignment="1">
      <alignment vertical="center" shrinkToFit="1"/>
    </xf>
    <xf numFmtId="188" fontId="6" fillId="7" borderId="2" xfId="1" quotePrefix="1" applyNumberFormat="1" applyFont="1" applyFill="1" applyBorder="1" applyAlignment="1" applyProtection="1">
      <alignment horizontal="right" vertical="center" shrinkToFit="1"/>
    </xf>
    <xf numFmtId="188" fontId="6" fillId="7" borderId="70" xfId="1" quotePrefix="1" applyNumberFormat="1" applyFont="1" applyFill="1" applyBorder="1" applyAlignment="1" applyProtection="1">
      <alignment horizontal="right" vertical="center" shrinkToFit="1"/>
    </xf>
    <xf numFmtId="38" fontId="16" fillId="0" borderId="6" xfId="1" applyFont="1" applyBorder="1" applyAlignment="1">
      <alignment vertical="center" shrinkToFit="1"/>
    </xf>
    <xf numFmtId="0" fontId="3" fillId="7" borderId="1" xfId="0" applyFont="1" applyFill="1" applyBorder="1" applyAlignment="1">
      <alignment horizontal="center" vertical="center" shrinkToFit="1"/>
    </xf>
    <xf numFmtId="0" fontId="3" fillId="7" borderId="1" xfId="0" applyFont="1" applyFill="1" applyBorder="1" applyAlignment="1" applyProtection="1">
      <alignment horizontal="center" vertical="center" shrinkToFit="1"/>
    </xf>
    <xf numFmtId="0" fontId="6" fillId="3" borderId="55" xfId="0" applyNumberFormat="1" applyFont="1" applyFill="1" applyBorder="1" applyAlignment="1">
      <alignment horizontal="right" vertical="top" shrinkToFit="1"/>
    </xf>
    <xf numFmtId="0" fontId="6" fillId="3" borderId="6" xfId="0" applyNumberFormat="1" applyFont="1" applyFill="1" applyBorder="1" applyAlignment="1">
      <alignment horizontal="right" vertical="top" shrinkToFit="1"/>
    </xf>
    <xf numFmtId="0" fontId="6" fillId="3" borderId="6" xfId="0" applyNumberFormat="1" applyFont="1" applyFill="1" applyBorder="1" applyAlignment="1">
      <alignment horizontal="right" vertical="center" shrinkToFit="1"/>
    </xf>
    <xf numFmtId="181" fontId="6" fillId="3" borderId="6" xfId="0" applyNumberFormat="1" applyFont="1" applyFill="1" applyBorder="1" applyAlignment="1">
      <alignment horizontal="right" vertical="top" shrinkToFit="1"/>
    </xf>
    <xf numFmtId="38" fontId="6" fillId="0" borderId="61" xfId="1" quotePrefix="1" applyFont="1" applyFill="1" applyBorder="1" applyAlignment="1" applyProtection="1">
      <alignment vertical="center" shrinkToFit="1"/>
    </xf>
    <xf numFmtId="4" fontId="10" fillId="7" borderId="19" xfId="0" applyNumberFormat="1" applyFont="1" applyFill="1" applyBorder="1" applyAlignment="1" applyProtection="1">
      <alignment horizontal="center" vertical="center" shrinkToFit="1"/>
    </xf>
    <xf numFmtId="188" fontId="34" fillId="7" borderId="25" xfId="0" applyNumberFormat="1" applyFont="1" applyFill="1" applyBorder="1" applyAlignment="1">
      <alignment vertical="center" shrinkToFit="1"/>
    </xf>
    <xf numFmtId="38" fontId="10" fillId="6" borderId="12" xfId="1" applyFont="1" applyFill="1" applyBorder="1" applyAlignment="1">
      <alignment horizontal="center" vertical="center" shrinkToFit="1"/>
    </xf>
    <xf numFmtId="0" fontId="10" fillId="6" borderId="12" xfId="0" applyFont="1" applyFill="1" applyBorder="1" applyAlignment="1">
      <alignment horizontal="center" vertical="center" shrinkToFit="1"/>
    </xf>
    <xf numFmtId="188" fontId="6" fillId="0" borderId="61" xfId="0" applyNumberFormat="1" applyFont="1" applyFill="1" applyBorder="1" applyAlignment="1">
      <alignment horizontal="center" vertical="center" shrinkToFit="1"/>
    </xf>
    <xf numFmtId="38" fontId="6" fillId="0" borderId="15" xfId="1" quotePrefix="1" applyNumberFormat="1" applyFont="1" applyFill="1" applyBorder="1" applyAlignment="1" applyProtection="1">
      <alignment horizontal="center" vertical="center" shrinkToFit="1"/>
    </xf>
    <xf numFmtId="188" fontId="35" fillId="7" borderId="8" xfId="1" applyNumberFormat="1" applyFont="1" applyFill="1" applyBorder="1" applyAlignment="1">
      <alignment vertical="center" shrinkToFi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190" fontId="10" fillId="0" borderId="0" xfId="0" applyNumberFormat="1" applyFont="1" applyFill="1" applyBorder="1" applyAlignment="1">
      <alignment vertical="center" wrapText="1"/>
    </xf>
    <xf numFmtId="186" fontId="10" fillId="7" borderId="19" xfId="0" applyNumberFormat="1" applyFont="1" applyFill="1" applyBorder="1" applyAlignment="1" applyProtection="1">
      <alignment horizontal="center" vertical="center" shrinkToFit="1"/>
      <protection locked="0"/>
    </xf>
    <xf numFmtId="191" fontId="10" fillId="3" borderId="16" xfId="0" applyNumberFormat="1" applyFont="1" applyFill="1" applyBorder="1" applyAlignment="1" applyProtection="1">
      <alignment horizontal="right" vertical="center" shrinkToFit="1"/>
      <protection locked="0"/>
    </xf>
    <xf numFmtId="0" fontId="3" fillId="0" borderId="1" xfId="0" applyFont="1" applyFill="1" applyBorder="1" applyAlignment="1">
      <alignment horizontal="center" vertical="center" shrinkToFit="1"/>
    </xf>
    <xf numFmtId="0" fontId="5" fillId="0" borderId="47" xfId="0" applyFont="1" applyBorder="1" applyAlignment="1">
      <alignment horizontal="center" vertical="center" textRotation="255" wrapText="1"/>
    </xf>
    <xf numFmtId="0" fontId="24" fillId="0" borderId="0" xfId="0" applyFont="1">
      <alignment vertical="center"/>
    </xf>
    <xf numFmtId="0" fontId="10" fillId="0" borderId="65" xfId="0" applyFont="1" applyFill="1" applyBorder="1" applyAlignment="1" applyProtection="1">
      <alignment horizontal="center" vertical="center" shrinkToFit="1"/>
    </xf>
    <xf numFmtId="2" fontId="6" fillId="3" borderId="1" xfId="0" applyNumberFormat="1" applyFont="1" applyFill="1" applyBorder="1" applyAlignment="1">
      <alignment horizontal="center" vertical="center" wrapText="1"/>
    </xf>
    <xf numFmtId="2" fontId="10" fillId="3" borderId="19" xfId="0" applyNumberFormat="1" applyFont="1" applyFill="1" applyBorder="1" applyAlignment="1" applyProtection="1">
      <alignment horizontal="center" vertical="center" shrinkToFit="1"/>
      <protection locked="0"/>
    </xf>
    <xf numFmtId="176" fontId="0" fillId="2" borderId="1" xfId="0" applyNumberFormat="1" applyFont="1" applyFill="1" applyBorder="1" applyAlignment="1">
      <alignment vertical="center" shrinkToFit="1"/>
    </xf>
    <xf numFmtId="176" fontId="0" fillId="6" borderId="1" xfId="0" applyNumberFormat="1" applyFont="1" applyFill="1" applyBorder="1" applyAlignment="1">
      <alignment vertical="center" shrinkToFit="1"/>
    </xf>
    <xf numFmtId="176" fontId="0" fillId="3" borderId="1" xfId="0" applyNumberFormat="1" applyFont="1" applyFill="1" applyBorder="1" applyAlignment="1">
      <alignment vertical="center" shrinkToFit="1"/>
    </xf>
    <xf numFmtId="176" fontId="0" fillId="2" borderId="6" xfId="0" applyNumberFormat="1" applyFont="1" applyFill="1" applyBorder="1" applyAlignment="1">
      <alignment vertical="center" shrinkToFit="1"/>
    </xf>
    <xf numFmtId="178" fontId="36" fillId="3" borderId="1" xfId="0" applyNumberFormat="1" applyFont="1" applyFill="1" applyBorder="1" applyAlignment="1">
      <alignment vertical="center" shrinkToFit="1"/>
    </xf>
    <xf numFmtId="178" fontId="36" fillId="6" borderId="1" xfId="0" applyNumberFormat="1" applyFont="1" applyFill="1" applyBorder="1" applyAlignment="1">
      <alignment vertical="center" shrinkToFit="1"/>
    </xf>
    <xf numFmtId="189" fontId="36" fillId="6" borderId="1" xfId="0" applyNumberFormat="1" applyFont="1" applyFill="1" applyBorder="1" applyAlignment="1">
      <alignment vertical="center" shrinkToFit="1"/>
    </xf>
    <xf numFmtId="176" fontId="36" fillId="6" borderId="1" xfId="0" applyNumberFormat="1" applyFont="1" applyFill="1" applyBorder="1" applyAlignment="1">
      <alignment vertical="center" shrinkToFit="1"/>
    </xf>
    <xf numFmtId="0" fontId="37" fillId="0" borderId="1" xfId="0" applyFont="1" applyFill="1" applyBorder="1" applyAlignment="1">
      <alignment vertical="center"/>
    </xf>
    <xf numFmtId="0" fontId="3" fillId="0" borderId="0" xfId="0" applyFont="1" applyAlignment="1">
      <alignment vertical="center"/>
    </xf>
    <xf numFmtId="0" fontId="0" fillId="0" borderId="0" xfId="0" applyFont="1" applyAlignment="1">
      <alignment vertical="center"/>
    </xf>
    <xf numFmtId="188" fontId="38" fillId="7" borderId="25" xfId="0" applyNumberFormat="1" applyFont="1" applyFill="1" applyBorder="1" applyAlignment="1">
      <alignment vertical="center" shrinkToFi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5" borderId="9" xfId="0" applyFont="1" applyFill="1" applyBorder="1" applyAlignment="1">
      <alignment vertical="center" wrapText="1"/>
    </xf>
    <xf numFmtId="0" fontId="3" fillId="5" borderId="19" xfId="0" applyFont="1" applyFill="1" applyBorder="1" applyAlignment="1">
      <alignment vertical="center" wrapText="1"/>
    </xf>
    <xf numFmtId="0" fontId="3" fillId="3" borderId="9" xfId="0" applyFont="1" applyFill="1" applyBorder="1" applyAlignment="1">
      <alignment vertical="center" wrapText="1"/>
    </xf>
    <xf numFmtId="0" fontId="3" fillId="3" borderId="14" xfId="0" applyFont="1" applyFill="1" applyBorder="1" applyAlignment="1">
      <alignment vertical="center" wrapText="1"/>
    </xf>
    <xf numFmtId="0" fontId="3" fillId="3" borderId="19"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3" fillId="5" borderId="15"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0" fillId="3" borderId="10" xfId="0" applyFill="1" applyBorder="1">
      <alignment vertical="center"/>
    </xf>
    <xf numFmtId="0" fontId="0" fillId="3" borderId="11" xfId="0" applyFill="1" applyBorder="1">
      <alignment vertical="center"/>
    </xf>
    <xf numFmtId="0" fontId="3" fillId="0" borderId="0" xfId="0" applyFont="1" applyAlignment="1">
      <alignment vertical="center" wrapText="1"/>
    </xf>
    <xf numFmtId="0" fontId="3" fillId="0" borderId="1" xfId="0" applyFont="1" applyFill="1" applyBorder="1" applyAlignment="1">
      <alignment horizontal="justify" vertical="center" wrapText="1"/>
    </xf>
    <xf numFmtId="0" fontId="3" fillId="3" borderId="4" xfId="0" applyFont="1" applyFill="1" applyBorder="1" applyAlignment="1">
      <alignment horizontal="center" vertical="center" wrapText="1"/>
    </xf>
    <xf numFmtId="0" fontId="0" fillId="3" borderId="12" xfId="0" applyFill="1" applyBorder="1">
      <alignment vertical="center"/>
    </xf>
    <xf numFmtId="0" fontId="0" fillId="3" borderId="13" xfId="0" applyFill="1" applyBorder="1">
      <alignment vertical="center"/>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38" fontId="24" fillId="0" borderId="9" xfId="1" applyFont="1" applyFill="1" applyBorder="1" applyAlignment="1">
      <alignment horizontal="center" vertical="center"/>
    </xf>
    <xf numFmtId="38" fontId="24" fillId="0" borderId="19" xfId="1" applyFont="1" applyFill="1" applyBorder="1" applyAlignment="1">
      <alignment horizontal="center" vertical="center"/>
    </xf>
    <xf numFmtId="0" fontId="3" fillId="0" borderId="8" xfId="0" applyFont="1" applyFill="1" applyBorder="1" applyAlignment="1">
      <alignment horizontal="center" vertical="center" wrapText="1" shrinkToFit="1"/>
    </xf>
    <xf numFmtId="0" fontId="0" fillId="0" borderId="1" xfId="0" applyFont="1" applyBorder="1" applyAlignment="1">
      <alignment horizontal="center" vertical="center" shrinkToFit="1"/>
    </xf>
    <xf numFmtId="188" fontId="6" fillId="0" borderId="9" xfId="1" applyNumberFormat="1" applyFont="1" applyFill="1" applyBorder="1" applyAlignment="1" applyProtection="1">
      <alignment horizontal="right" vertical="center" shrinkToFit="1"/>
    </xf>
    <xf numFmtId="188" fontId="6" fillId="0" borderId="19" xfId="1" applyNumberFormat="1" applyFont="1" applyFill="1" applyBorder="1" applyAlignment="1" applyProtection="1">
      <alignment horizontal="right" vertical="center" shrinkToFit="1"/>
    </xf>
    <xf numFmtId="188" fontId="6" fillId="0" borderId="30" xfId="0" applyNumberFormat="1" applyFont="1" applyFill="1" applyBorder="1" applyAlignment="1">
      <alignment horizontal="right" vertical="center" wrapText="1"/>
    </xf>
    <xf numFmtId="188" fontId="6" fillId="0" borderId="31" xfId="0" applyNumberFormat="1" applyFont="1" applyFill="1" applyBorder="1" applyAlignment="1">
      <alignment horizontal="righ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4" fillId="3" borderId="9" xfId="0" applyFont="1" applyFill="1" applyBorder="1" applyAlignment="1">
      <alignment horizontal="left" vertical="top"/>
    </xf>
    <xf numFmtId="0" fontId="0" fillId="0" borderId="14" xfId="0" applyBorder="1" applyAlignment="1">
      <alignment horizontal="left" vertical="top"/>
    </xf>
    <xf numFmtId="0" fontId="0" fillId="0" borderId="19" xfId="0" applyBorder="1" applyAlignment="1">
      <alignment horizontal="left" vertical="top"/>
    </xf>
    <xf numFmtId="188" fontId="6" fillId="0" borderId="9" xfId="1" quotePrefix="1" applyNumberFormat="1" applyFont="1" applyFill="1" applyBorder="1" applyAlignment="1" applyProtection="1">
      <alignment horizontal="right" vertical="center" shrinkToFit="1"/>
    </xf>
    <xf numFmtId="188" fontId="6" fillId="0" borderId="19" xfId="1" quotePrefix="1" applyNumberFormat="1" applyFont="1" applyFill="1" applyBorder="1" applyAlignment="1" applyProtection="1">
      <alignment horizontal="right" vertical="center" shrinkToFit="1"/>
    </xf>
    <xf numFmtId="0" fontId="3" fillId="0" borderId="60" xfId="0" applyFont="1" applyFill="1" applyBorder="1" applyAlignment="1">
      <alignment horizontal="center" vertical="center" wrapText="1" shrinkToFit="1"/>
    </xf>
    <xf numFmtId="0" fontId="0" fillId="0" borderId="25" xfId="0" applyFont="1" applyBorder="1" applyAlignment="1">
      <alignment horizontal="center" vertical="center" wrapText="1" shrinkToFit="1"/>
    </xf>
    <xf numFmtId="0" fontId="10"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10" fillId="0" borderId="14" xfId="0" applyFont="1" applyFill="1" applyBorder="1" applyAlignment="1">
      <alignment horizontal="center" vertical="center"/>
    </xf>
    <xf numFmtId="0" fontId="0" fillId="0" borderId="14"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5" xfId="0" applyFont="1" applyFill="1" applyBorder="1" applyAlignment="1">
      <alignment horizontal="center" vertical="center" shrinkToFit="1"/>
    </xf>
    <xf numFmtId="0" fontId="0" fillId="0" borderId="26" xfId="0" applyFont="1" applyBorder="1" applyAlignment="1">
      <alignment horizontal="center" vertical="center" shrinkToFit="1"/>
    </xf>
    <xf numFmtId="38" fontId="6" fillId="0" borderId="30" xfId="1" applyFont="1" applyFill="1" applyBorder="1" applyAlignment="1" applyProtection="1">
      <alignment horizontal="right" vertical="center" wrapText="1"/>
    </xf>
    <xf numFmtId="0" fontId="10" fillId="0" borderId="58" xfId="0" applyFont="1" applyFill="1" applyBorder="1" applyAlignment="1">
      <alignment horizontal="right" vertical="center" wrapText="1"/>
    </xf>
    <xf numFmtId="0" fontId="24" fillId="0" borderId="9" xfId="0" applyFont="1" applyFill="1" applyBorder="1" applyAlignment="1">
      <alignment horizontal="center" vertical="center"/>
    </xf>
    <xf numFmtId="0" fontId="32" fillId="0" borderId="19" xfId="0" applyFont="1" applyBorder="1" applyAlignment="1">
      <alignment horizontal="center" vertical="center"/>
    </xf>
    <xf numFmtId="187" fontId="6" fillId="0" borderId="15" xfId="2" applyNumberFormat="1" applyFont="1" applyFill="1" applyBorder="1" applyAlignment="1" applyProtection="1">
      <alignment horizontal="center" vertical="center"/>
      <protection locked="0"/>
    </xf>
    <xf numFmtId="187" fontId="0" fillId="0" borderId="11" xfId="2" applyNumberFormat="1" applyFont="1" applyFill="1" applyBorder="1" applyAlignment="1" applyProtection="1">
      <alignment horizontal="center" vertical="center"/>
      <protection locked="0"/>
    </xf>
    <xf numFmtId="187" fontId="0" fillId="0" borderId="4" xfId="2" applyNumberFormat="1" applyFont="1" applyFill="1" applyBorder="1" applyAlignment="1" applyProtection="1">
      <alignment horizontal="center" vertical="center"/>
      <protection locked="0"/>
    </xf>
    <xf numFmtId="187" fontId="0" fillId="0" borderId="13" xfId="2" applyNumberFormat="1" applyFont="1" applyFill="1" applyBorder="1" applyAlignment="1" applyProtection="1">
      <alignment horizontal="center" vertical="center"/>
      <protection locked="0"/>
    </xf>
    <xf numFmtId="187" fontId="0" fillId="0" borderId="5" xfId="2" applyNumberFormat="1" applyFont="1" applyFill="1" applyBorder="1" applyAlignment="1" applyProtection="1">
      <alignment horizontal="center" vertical="center"/>
      <protection locked="0"/>
    </xf>
    <xf numFmtId="187" fontId="0" fillId="0" borderId="26" xfId="2" applyNumberFormat="1" applyFont="1" applyFill="1" applyBorder="1" applyAlignment="1" applyProtection="1">
      <alignment horizontal="center" vertical="center"/>
      <protection locked="0"/>
    </xf>
    <xf numFmtId="183" fontId="6" fillId="3" borderId="1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38" fontId="6" fillId="3" borderId="15" xfId="1" applyFont="1" applyFill="1" applyBorder="1" applyAlignment="1" applyProtection="1">
      <alignment horizontal="center" vertical="center" shrinkToFit="1"/>
      <protection locked="0"/>
    </xf>
    <xf numFmtId="38" fontId="6" fillId="3" borderId="11" xfId="1" applyFont="1" applyFill="1" applyBorder="1" applyAlignment="1" applyProtection="1">
      <alignment horizontal="center" vertical="center" shrinkToFit="1"/>
      <protection locked="0"/>
    </xf>
    <xf numFmtId="38" fontId="6" fillId="3" borderId="4" xfId="1" applyFont="1" applyFill="1" applyBorder="1" applyAlignment="1" applyProtection="1">
      <alignment horizontal="center" vertical="center" shrinkToFit="1"/>
      <protection locked="0"/>
    </xf>
    <xf numFmtId="38" fontId="6" fillId="3" borderId="13" xfId="1" applyFont="1" applyFill="1" applyBorder="1" applyAlignment="1" applyProtection="1">
      <alignment horizontal="center" vertical="center" shrinkToFit="1"/>
      <protection locked="0"/>
    </xf>
    <xf numFmtId="0" fontId="3" fillId="0" borderId="68"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5" xfId="0" applyBorder="1" applyAlignment="1">
      <alignment horizontal="center" vertical="center" wrapText="1"/>
    </xf>
    <xf numFmtId="188" fontId="6" fillId="0" borderId="15" xfId="1" quotePrefix="1" applyNumberFormat="1" applyFont="1" applyFill="1" applyBorder="1" applyAlignment="1" applyProtection="1">
      <alignment horizontal="right" vertical="center" shrinkToFit="1"/>
    </xf>
    <xf numFmtId="188" fontId="6" fillId="0" borderId="11" xfId="1" quotePrefix="1" applyNumberFormat="1" applyFont="1" applyFill="1" applyBorder="1" applyAlignment="1" applyProtection="1">
      <alignment horizontal="right" vertical="center" shrinkToFit="1"/>
    </xf>
    <xf numFmtId="188" fontId="6" fillId="0" borderId="9" xfId="1" applyNumberFormat="1" applyFont="1" applyFill="1" applyBorder="1" applyAlignment="1" applyProtection="1">
      <alignment horizontal="right" vertical="center" wrapText="1"/>
    </xf>
    <xf numFmtId="188" fontId="6" fillId="0" borderId="19" xfId="1" applyNumberFormat="1" applyFont="1" applyFill="1" applyBorder="1" applyAlignment="1" applyProtection="1">
      <alignment horizontal="right" vertical="center" wrapText="1"/>
    </xf>
    <xf numFmtId="0" fontId="3" fillId="6" borderId="15"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6" fillId="0" borderId="47" xfId="0" applyFont="1" applyFill="1" applyBorder="1" applyAlignment="1">
      <alignment horizontal="center" vertical="center" textRotation="255" wrapText="1"/>
    </xf>
    <xf numFmtId="0" fontId="6" fillId="0" borderId="48" xfId="0" applyFont="1" applyFill="1" applyBorder="1" applyAlignment="1">
      <alignment horizontal="center" vertical="center" textRotation="255" wrapText="1"/>
    </xf>
    <xf numFmtId="0" fontId="0" fillId="0" borderId="48" xfId="0" applyFont="1" applyBorder="1" applyAlignment="1">
      <alignment horizontal="center" vertical="center" textRotation="255" wrapText="1"/>
    </xf>
    <xf numFmtId="0" fontId="24" fillId="0" borderId="47" xfId="0" applyFont="1" applyBorder="1" applyAlignment="1">
      <alignment horizontal="center" vertical="center" textRotation="255" wrapText="1"/>
    </xf>
    <xf numFmtId="0" fontId="24" fillId="0" borderId="48" xfId="0" applyFont="1" applyBorder="1" applyAlignment="1">
      <alignment horizontal="center" vertical="center" textRotation="255" wrapText="1"/>
    </xf>
    <xf numFmtId="0" fontId="3" fillId="0" borderId="15" xfId="0" applyFont="1" applyFill="1" applyBorder="1" applyAlignment="1">
      <alignment horizontal="center" vertical="center" shrinkToFit="1"/>
    </xf>
    <xf numFmtId="0" fontId="0" fillId="0" borderId="11" xfId="0" applyFont="1" applyBorder="1" applyAlignment="1">
      <alignment horizontal="center" vertical="center" shrinkToFit="1"/>
    </xf>
    <xf numFmtId="188" fontId="10" fillId="0" borderId="11" xfId="1" applyNumberFormat="1" applyFont="1" applyFill="1" applyBorder="1" applyAlignment="1">
      <alignment horizontal="right" vertical="center" shrinkToFi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14" xfId="0" applyFont="1" applyBorder="1" applyAlignment="1">
      <alignment horizontal="center" vertical="center" wrapText="1"/>
    </xf>
    <xf numFmtId="188" fontId="6" fillId="0" borderId="9" xfId="1" quotePrefix="1" applyNumberFormat="1" applyFont="1" applyFill="1" applyBorder="1" applyAlignment="1" applyProtection="1">
      <alignment horizontal="right" vertical="center" shrinkToFit="1"/>
      <protection locked="0"/>
    </xf>
    <xf numFmtId="188" fontId="0" fillId="0" borderId="19" xfId="0" applyNumberFormat="1" applyBorder="1" applyAlignment="1">
      <alignment horizontal="right"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188" fontId="10" fillId="0" borderId="32" xfId="1" applyNumberFormat="1" applyFont="1" applyFill="1" applyBorder="1" applyAlignment="1">
      <alignment horizontal="right" vertical="center" shrinkToFit="1"/>
    </xf>
    <xf numFmtId="188" fontId="10" fillId="0" borderId="32" xfId="1" applyNumberFormat="1" applyFont="1" applyFill="1" applyBorder="1" applyAlignment="1">
      <alignment horizontal="right" vertical="center" wrapText="1"/>
    </xf>
    <xf numFmtId="188" fontId="10" fillId="0" borderId="19" xfId="1" applyNumberFormat="1" applyFont="1" applyFill="1" applyBorder="1" applyAlignment="1">
      <alignment horizontal="right" vertical="center" shrinkToFit="1"/>
    </xf>
    <xf numFmtId="38" fontId="10" fillId="0" borderId="58" xfId="1" applyFont="1" applyFill="1" applyBorder="1" applyAlignment="1">
      <alignment horizontal="right" vertical="center" wrapText="1"/>
    </xf>
    <xf numFmtId="0" fontId="3" fillId="0" borderId="25"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188" fontId="29" fillId="0" borderId="9" xfId="1" applyNumberFormat="1" applyFont="1" applyFill="1" applyBorder="1" applyAlignment="1" applyProtection="1">
      <alignment horizontal="right" vertical="center" shrinkToFit="1"/>
    </xf>
    <xf numFmtId="188" fontId="26" fillId="0" borderId="19" xfId="1" applyNumberFormat="1" applyFont="1" applyFill="1" applyBorder="1" applyAlignment="1">
      <alignment horizontal="right" vertical="center" shrinkToFit="1"/>
    </xf>
    <xf numFmtId="38" fontId="6" fillId="0" borderId="58" xfId="1" applyFont="1" applyFill="1" applyBorder="1" applyAlignment="1" applyProtection="1">
      <alignment horizontal="right" vertical="center" wrapText="1"/>
    </xf>
    <xf numFmtId="0" fontId="3" fillId="0" borderId="3" xfId="0" applyFont="1" applyFill="1" applyBorder="1" applyAlignment="1">
      <alignment horizontal="center" vertical="center" shrinkToFit="1"/>
    </xf>
    <xf numFmtId="188" fontId="6" fillId="0" borderId="42" xfId="1" applyNumberFormat="1" applyFont="1" applyFill="1" applyBorder="1" applyAlignment="1" applyProtection="1">
      <alignment horizontal="right" vertical="center" shrinkToFit="1"/>
    </xf>
    <xf numFmtId="188" fontId="6" fillId="0" borderId="51" xfId="1" applyNumberFormat="1" applyFont="1" applyFill="1" applyBorder="1" applyAlignment="1" applyProtection="1">
      <alignment horizontal="right" vertical="center" shrinkToFit="1"/>
    </xf>
    <xf numFmtId="188" fontId="6" fillId="0" borderId="28" xfId="1" applyNumberFormat="1" applyFont="1" applyFill="1" applyBorder="1" applyAlignment="1" applyProtection="1">
      <alignment horizontal="right" vertical="center" shrinkToFit="1"/>
    </xf>
    <xf numFmtId="188" fontId="10" fillId="0" borderId="29" xfId="1" applyNumberFormat="1" applyFont="1" applyFill="1" applyBorder="1" applyAlignment="1">
      <alignment horizontal="right" vertical="center" shrinkToFit="1"/>
    </xf>
    <xf numFmtId="38" fontId="6" fillId="0" borderId="56" xfId="1" applyFont="1" applyFill="1" applyBorder="1" applyAlignment="1" applyProtection="1">
      <alignment horizontal="right" vertical="center" wrapText="1"/>
    </xf>
    <xf numFmtId="38" fontId="10" fillId="0" borderId="57" xfId="1" applyFont="1" applyFill="1" applyBorder="1" applyAlignment="1">
      <alignment horizontal="right" vertical="center" wrapText="1"/>
    </xf>
    <xf numFmtId="0" fontId="5" fillId="0" borderId="1" xfId="0" applyFont="1" applyFill="1" applyBorder="1" applyAlignment="1">
      <alignment horizontal="center" vertical="center" shrinkToFit="1"/>
    </xf>
    <xf numFmtId="0" fontId="3" fillId="0" borderId="8"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25" xfId="0" applyFont="1" applyBorder="1" applyAlignment="1">
      <alignment horizontal="center" vertical="center" wrapText="1"/>
    </xf>
    <xf numFmtId="0" fontId="3" fillId="0" borderId="9"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6" fillId="0" borderId="59" xfId="0" applyFont="1" applyFill="1" applyBorder="1" applyAlignment="1">
      <alignment horizontal="center" vertical="center" textRotation="255" wrapText="1"/>
    </xf>
    <xf numFmtId="0" fontId="0" fillId="0" borderId="49" xfId="0" applyFont="1" applyBorder="1" applyAlignment="1">
      <alignment horizontal="center" vertical="center" textRotation="255" wrapText="1"/>
    </xf>
    <xf numFmtId="38" fontId="16" fillId="0" borderId="1" xfId="1" applyFont="1" applyBorder="1" applyAlignment="1">
      <alignment horizontal="center" vertical="center" shrinkToFit="1"/>
    </xf>
    <xf numFmtId="0" fontId="3" fillId="0" borderId="2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5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4" xfId="0" applyFont="1" applyBorder="1" applyAlignment="1">
      <alignment horizontal="center" vertical="center" wrapText="1"/>
    </xf>
    <xf numFmtId="0" fontId="0" fillId="2" borderId="15" xfId="0" applyFont="1" applyFill="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10" fillId="0" borderId="64"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0" fillId="0" borderId="40" xfId="0" applyBorder="1" applyAlignment="1">
      <alignment horizontal="center" vertical="center" shrinkToFit="1"/>
    </xf>
    <xf numFmtId="0" fontId="4" fillId="0" borderId="0" xfId="0" applyFont="1" applyFill="1" applyAlignment="1">
      <alignment horizontal="left" vertical="center" wrapText="1"/>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49" fontId="10" fillId="3" borderId="9" xfId="0" applyNumberFormat="1"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xf>
    <xf numFmtId="178" fontId="6" fillId="3" borderId="1" xfId="0" applyNumberFormat="1" applyFont="1" applyFill="1" applyBorder="1" applyAlignment="1" applyProtection="1">
      <alignment horizontal="center" vertical="center" shrinkToFit="1"/>
      <protection locked="0"/>
    </xf>
    <xf numFmtId="178" fontId="0" fillId="0" borderId="1" xfId="0" applyNumberFormat="1" applyBorder="1" applyAlignment="1">
      <alignment horizontal="center" vertical="center" shrinkToFit="1"/>
    </xf>
    <xf numFmtId="0" fontId="10" fillId="0" borderId="3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8" xfId="0" applyFont="1" applyFill="1" applyBorder="1" applyAlignment="1">
      <alignment horizontal="center" vertical="center" wrapText="1" shrinkToFit="1"/>
    </xf>
    <xf numFmtId="0" fontId="5" fillId="0" borderId="60" xfId="0" applyFont="1" applyFill="1" applyBorder="1" applyAlignment="1">
      <alignment horizontal="center" vertical="center" wrapText="1" shrinkToFit="1"/>
    </xf>
    <xf numFmtId="38" fontId="6" fillId="0" borderId="62" xfId="1" quotePrefix="1" applyFont="1" applyFill="1" applyBorder="1" applyAlignment="1" applyProtection="1">
      <alignment horizontal="right" vertical="center" shrinkToFit="1"/>
    </xf>
    <xf numFmtId="38" fontId="6" fillId="0" borderId="63" xfId="1" quotePrefix="1" applyFont="1" applyFill="1" applyBorder="1" applyAlignment="1" applyProtection="1">
      <alignment horizontal="right" vertical="center" shrinkToFit="1"/>
    </xf>
    <xf numFmtId="0" fontId="3" fillId="0" borderId="64" xfId="0" applyFont="1" applyFill="1" applyBorder="1" applyAlignment="1">
      <alignment horizontal="center" vertical="center" wrapText="1"/>
    </xf>
    <xf numFmtId="187" fontId="6" fillId="0" borderId="4" xfId="2" applyNumberFormat="1" applyFont="1" applyFill="1" applyBorder="1" applyAlignment="1" applyProtection="1">
      <alignment horizontal="center" vertical="center" shrinkToFit="1"/>
    </xf>
    <xf numFmtId="187" fontId="1" fillId="0" borderId="13" xfId="2" applyNumberFormat="1" applyFont="1" applyFill="1" applyBorder="1" applyAlignment="1">
      <alignment horizontal="center" vertical="center" shrinkToFit="1"/>
    </xf>
    <xf numFmtId="0" fontId="6" fillId="0" borderId="15" xfId="0" quotePrefix="1" applyNumberFormat="1" applyFont="1"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26" xfId="0" applyBorder="1" applyAlignment="1">
      <alignment horizontal="center" vertical="center" shrinkToFit="1"/>
    </xf>
    <xf numFmtId="0" fontId="6" fillId="0" borderId="4" xfId="0" quotePrefix="1" applyNumberFormat="1" applyFont="1" applyFill="1" applyBorder="1" applyAlignment="1" applyProtection="1">
      <alignment horizontal="center" vertical="center" shrinkToFit="1"/>
    </xf>
    <xf numFmtId="188" fontId="5" fillId="0" borderId="15" xfId="0" applyNumberFormat="1" applyFont="1" applyFill="1" applyBorder="1" applyAlignment="1" applyProtection="1">
      <alignment horizontal="center" vertical="center" wrapText="1" shrinkToFit="1"/>
    </xf>
    <xf numFmtId="188" fontId="5" fillId="0" borderId="11" xfId="0" applyNumberFormat="1" applyFont="1" applyFill="1" applyBorder="1" applyAlignment="1" applyProtection="1">
      <alignment horizontal="center" vertical="center" wrapText="1" shrinkToFit="1"/>
    </xf>
    <xf numFmtId="188" fontId="5" fillId="0" borderId="4" xfId="0" applyNumberFormat="1" applyFont="1" applyFill="1" applyBorder="1" applyAlignment="1" applyProtection="1">
      <alignment horizontal="center" vertical="center" wrapText="1" shrinkToFit="1"/>
    </xf>
    <xf numFmtId="188" fontId="5" fillId="0" borderId="13" xfId="0" applyNumberFormat="1" applyFont="1" applyFill="1" applyBorder="1" applyAlignment="1" applyProtection="1">
      <alignment horizontal="center" vertical="center" wrapText="1" shrinkToFit="1"/>
    </xf>
    <xf numFmtId="0" fontId="4" fillId="0" borderId="0"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10" fillId="3" borderId="1" xfId="0" applyFont="1" applyFill="1" applyBorder="1" applyAlignment="1" applyProtection="1">
      <alignment horizontal="left"/>
      <protection locked="0"/>
    </xf>
    <xf numFmtId="0" fontId="0" fillId="0" borderId="1" xfId="0" applyBorder="1" applyAlignment="1">
      <alignment vertical="center"/>
    </xf>
    <xf numFmtId="0" fontId="0" fillId="0" borderId="0" xfId="0" applyAlignment="1">
      <alignment vertical="center"/>
    </xf>
    <xf numFmtId="0" fontId="10" fillId="0" borderId="0" xfId="0" applyFont="1" applyFill="1" applyAlignment="1">
      <alignment vertical="center" wrapText="1"/>
    </xf>
    <xf numFmtId="0" fontId="0" fillId="0" borderId="0" xfId="0" applyFont="1" applyAlignment="1">
      <alignment vertical="center" wrapText="1"/>
    </xf>
    <xf numFmtId="0" fontId="10" fillId="0" borderId="17"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17" xfId="0" applyFont="1" applyBorder="1" applyAlignment="1">
      <alignment horizontal="center" vertical="center" wrapText="1"/>
    </xf>
    <xf numFmtId="0" fontId="10" fillId="0" borderId="66" xfId="0" applyFont="1" applyBorder="1" applyAlignment="1">
      <alignment horizontal="center" vertical="center" wrapText="1"/>
    </xf>
    <xf numFmtId="38" fontId="6" fillId="0" borderId="9" xfId="1" applyFont="1" applyFill="1" applyBorder="1" applyAlignment="1" applyProtection="1">
      <alignment horizontal="right" vertical="center" shrinkToFit="1"/>
    </xf>
    <xf numFmtId="0" fontId="10" fillId="0" borderId="19" xfId="0" applyFont="1" applyFill="1" applyBorder="1" applyAlignment="1">
      <alignment horizontal="right" vertical="center" shrinkToFit="1"/>
    </xf>
    <xf numFmtId="38" fontId="6" fillId="0" borderId="30" xfId="1" applyFont="1" applyFill="1" applyBorder="1" applyAlignment="1" applyProtection="1">
      <alignment horizontal="right" vertical="center" shrinkToFit="1"/>
    </xf>
    <xf numFmtId="38" fontId="6" fillId="0" borderId="58" xfId="1" applyFont="1" applyFill="1" applyBorder="1" applyAlignment="1" applyProtection="1">
      <alignment horizontal="right" vertical="center" shrinkToFit="1"/>
    </xf>
    <xf numFmtId="0" fontId="10" fillId="0" borderId="10" xfId="0" applyFont="1" applyFill="1" applyBorder="1" applyAlignment="1">
      <alignment horizontal="center" vertical="center" shrinkToFit="1"/>
    </xf>
    <xf numFmtId="38" fontId="16" fillId="0" borderId="10" xfId="1" applyFont="1" applyBorder="1" applyAlignment="1">
      <alignment horizontal="center" vertical="center" shrinkToFit="1"/>
    </xf>
    <xf numFmtId="38" fontId="16" fillId="0" borderId="11" xfId="1" applyFont="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58" xfId="0" applyFont="1" applyFill="1" applyBorder="1" applyAlignment="1">
      <alignment horizontal="right" vertical="center" shrinkToFit="1"/>
    </xf>
    <xf numFmtId="0" fontId="4" fillId="0" borderId="0"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6" fillId="0" borderId="38" xfId="0" applyFont="1" applyFill="1" applyBorder="1" applyAlignment="1">
      <alignment horizontal="center" vertical="center" textRotation="255" wrapText="1"/>
    </xf>
    <xf numFmtId="0" fontId="6" fillId="0" borderId="39" xfId="0" applyFont="1" applyFill="1" applyBorder="1" applyAlignment="1">
      <alignment horizontal="center" vertical="center" textRotation="255" wrapText="1"/>
    </xf>
    <xf numFmtId="0" fontId="6" fillId="0" borderId="40" xfId="0" applyFont="1" applyFill="1" applyBorder="1" applyAlignment="1">
      <alignment horizontal="center" vertical="center" textRotation="255" wrapText="1"/>
    </xf>
    <xf numFmtId="38" fontId="6" fillId="0" borderId="28" xfId="1" applyFont="1" applyFill="1" applyBorder="1" applyAlignment="1" applyProtection="1">
      <alignment horizontal="right" vertical="center" shrinkToFit="1"/>
    </xf>
    <xf numFmtId="0" fontId="10" fillId="0" borderId="29" xfId="0" applyFont="1" applyFill="1" applyBorder="1" applyAlignment="1">
      <alignment horizontal="right" vertical="center" shrinkToFit="1"/>
    </xf>
    <xf numFmtId="38" fontId="6" fillId="0" borderId="56" xfId="1" applyFont="1" applyFill="1" applyBorder="1" applyAlignment="1" applyProtection="1">
      <alignment horizontal="right" vertical="center" shrinkToFit="1"/>
    </xf>
    <xf numFmtId="0" fontId="10" fillId="0" borderId="57" xfId="0" applyFont="1" applyFill="1" applyBorder="1" applyAlignment="1">
      <alignment horizontal="right" vertical="center" shrinkToFit="1"/>
    </xf>
    <xf numFmtId="38" fontId="6" fillId="0" borderId="19" xfId="1" applyFont="1" applyFill="1" applyBorder="1" applyAlignment="1" applyProtection="1">
      <alignment horizontal="right" vertical="center" shrinkToFit="1"/>
    </xf>
    <xf numFmtId="0" fontId="3" fillId="7" borderId="1" xfId="0" applyFont="1" applyFill="1" applyBorder="1" applyAlignment="1">
      <alignment horizontal="center" vertical="center" shrinkToFit="1"/>
    </xf>
    <xf numFmtId="38" fontId="6" fillId="0" borderId="15" xfId="1" quotePrefix="1" applyFont="1" applyFill="1" applyBorder="1" applyAlignment="1" applyProtection="1">
      <alignment horizontal="right" vertical="center" shrinkToFit="1"/>
    </xf>
    <xf numFmtId="0" fontId="10" fillId="0" borderId="11" xfId="0" applyFont="1" applyFill="1" applyBorder="1" applyAlignment="1">
      <alignment horizontal="right" vertical="center" shrinkToFit="1"/>
    </xf>
    <xf numFmtId="38" fontId="6" fillId="0" borderId="30" xfId="1" quotePrefix="1" applyFont="1" applyFill="1" applyBorder="1" applyAlignment="1" applyProtection="1">
      <alignment horizontal="right" vertical="center" shrinkToFit="1"/>
    </xf>
    <xf numFmtId="38" fontId="6" fillId="0" borderId="9" xfId="1" quotePrefix="1" applyFont="1" applyFill="1" applyBorder="1" applyAlignment="1" applyProtection="1">
      <alignment horizontal="right" vertical="center" shrinkToFit="1"/>
      <protection locked="0"/>
    </xf>
    <xf numFmtId="38" fontId="6" fillId="0" borderId="19" xfId="1" quotePrefix="1" applyFont="1" applyFill="1" applyBorder="1" applyAlignment="1" applyProtection="1">
      <alignment horizontal="right" vertical="center" shrinkToFit="1"/>
      <protection locked="0"/>
    </xf>
    <xf numFmtId="38" fontId="6" fillId="0" borderId="30" xfId="1" quotePrefix="1" applyFont="1" applyFill="1" applyBorder="1" applyAlignment="1" applyProtection="1">
      <alignment horizontal="right" vertical="center" shrinkToFit="1"/>
      <protection locked="0"/>
    </xf>
    <xf numFmtId="38" fontId="6" fillId="0" borderId="58" xfId="1" quotePrefix="1" applyFont="1" applyFill="1" applyBorder="1" applyAlignment="1" applyProtection="1">
      <alignment horizontal="right" vertical="center" shrinkToFit="1"/>
      <protection locked="0"/>
    </xf>
    <xf numFmtId="38" fontId="6" fillId="0" borderId="4" xfId="1" applyFont="1" applyFill="1" applyBorder="1" applyAlignment="1" applyProtection="1">
      <alignment horizontal="right" vertical="center" shrinkToFit="1"/>
    </xf>
    <xf numFmtId="0" fontId="10" fillId="0" borderId="13" xfId="0" applyFont="1" applyFill="1" applyBorder="1" applyAlignment="1">
      <alignment horizontal="right" vertical="center" shrinkToFit="1"/>
    </xf>
    <xf numFmtId="0" fontId="6" fillId="0" borderId="30" xfId="0" applyFont="1" applyFill="1" applyBorder="1" applyAlignment="1">
      <alignment horizontal="center" vertical="top" shrinkToFit="1"/>
    </xf>
    <xf numFmtId="0" fontId="6" fillId="0" borderId="31" xfId="0" applyFont="1" applyFill="1" applyBorder="1" applyAlignment="1">
      <alignment horizontal="center" vertical="top" shrinkToFit="1"/>
    </xf>
    <xf numFmtId="0" fontId="10" fillId="0" borderId="9" xfId="0" applyFont="1" applyFill="1" applyBorder="1" applyAlignment="1">
      <alignment horizontal="center" vertical="center"/>
    </xf>
    <xf numFmtId="0" fontId="10" fillId="0" borderId="19" xfId="0" applyFont="1" applyFill="1" applyBorder="1" applyAlignment="1">
      <alignment horizontal="center" vertical="center"/>
    </xf>
    <xf numFmtId="38" fontId="10" fillId="0" borderId="11" xfId="1" applyFont="1" applyBorder="1" applyAlignment="1">
      <alignment horizontal="center" vertical="center" shrinkToFit="1"/>
    </xf>
    <xf numFmtId="0" fontId="10" fillId="0" borderId="13" xfId="0" applyFont="1" applyBorder="1" applyAlignment="1">
      <alignment horizontal="center" vertical="center" shrinkToFit="1"/>
    </xf>
    <xf numFmtId="0" fontId="6" fillId="3" borderId="15" xfId="0" applyNumberFormat="1" applyFont="1" applyFill="1" applyBorder="1" applyAlignment="1" applyProtection="1">
      <alignment horizontal="center" vertical="center" shrinkToFit="1"/>
      <protection locked="0"/>
    </xf>
    <xf numFmtId="0" fontId="6" fillId="3" borderId="10" xfId="0" applyNumberFormat="1" applyFont="1" applyFill="1" applyBorder="1" applyAlignment="1" applyProtection="1">
      <alignment horizontal="center" vertical="center" shrinkToFit="1"/>
      <protection locked="0"/>
    </xf>
    <xf numFmtId="0" fontId="6" fillId="3" borderId="11" xfId="0" applyNumberFormat="1" applyFont="1" applyFill="1" applyBorder="1" applyAlignment="1" applyProtection="1">
      <alignment horizontal="center" vertical="center" shrinkToFit="1"/>
      <protection locked="0"/>
    </xf>
    <xf numFmtId="0" fontId="6" fillId="3" borderId="4" xfId="0" applyNumberFormat="1" applyFont="1" applyFill="1" applyBorder="1" applyAlignment="1" applyProtection="1">
      <alignment horizontal="center" vertical="center" shrinkToFit="1"/>
      <protection locked="0"/>
    </xf>
    <xf numFmtId="0" fontId="6" fillId="3" borderId="12" xfId="0" applyNumberFormat="1" applyFont="1" applyFill="1" applyBorder="1" applyAlignment="1" applyProtection="1">
      <alignment horizontal="center" vertical="center" shrinkToFit="1"/>
      <protection locked="0"/>
    </xf>
    <xf numFmtId="0" fontId="6" fillId="3" borderId="13" xfId="0" applyNumberFormat="1" applyFont="1" applyFill="1" applyBorder="1" applyAlignment="1" applyProtection="1">
      <alignment horizontal="center" vertical="center" shrinkToFit="1"/>
      <protection locked="0"/>
    </xf>
    <xf numFmtId="38" fontId="6" fillId="0" borderId="1" xfId="1" quotePrefix="1" applyFont="1" applyFill="1" applyBorder="1" applyAlignment="1" applyProtection="1">
      <alignment horizontal="right" vertical="center" shrinkToFit="1"/>
    </xf>
    <xf numFmtId="0" fontId="10" fillId="0" borderId="1" xfId="0" applyFont="1" applyFill="1" applyBorder="1" applyAlignment="1">
      <alignment horizontal="right" vertical="center" shrinkToFit="1"/>
    </xf>
    <xf numFmtId="38" fontId="6" fillId="0" borderId="6" xfId="1" quotePrefix="1" applyFont="1" applyFill="1" applyBorder="1" applyAlignment="1" applyProtection="1">
      <alignment horizontal="right" vertical="center" shrinkToFit="1"/>
    </xf>
    <xf numFmtId="0" fontId="10" fillId="0" borderId="71" xfId="0" applyFont="1" applyFill="1" applyBorder="1" applyAlignment="1">
      <alignment horizontal="right" vertical="center" shrinkToFit="1"/>
    </xf>
    <xf numFmtId="0" fontId="3" fillId="0" borderId="25" xfId="0" applyFont="1" applyFill="1" applyBorder="1" applyAlignment="1">
      <alignment horizontal="center" vertical="center" wrapText="1"/>
    </xf>
    <xf numFmtId="38" fontId="6" fillId="0" borderId="9" xfId="1" quotePrefix="1" applyNumberFormat="1" applyFont="1" applyFill="1" applyBorder="1" applyAlignment="1" applyProtection="1">
      <alignment horizontal="right" vertical="center" shrinkToFit="1"/>
    </xf>
    <xf numFmtId="38" fontId="6" fillId="0" borderId="19" xfId="1" quotePrefix="1" applyNumberFormat="1" applyFont="1" applyFill="1" applyBorder="1" applyAlignment="1" applyProtection="1">
      <alignment horizontal="right" vertical="center" shrinkToFit="1"/>
    </xf>
    <xf numFmtId="38" fontId="6" fillId="0" borderId="30" xfId="1" quotePrefix="1" applyNumberFormat="1" applyFont="1" applyFill="1" applyBorder="1" applyAlignment="1" applyProtection="1">
      <alignment horizontal="right" vertical="center" shrinkToFit="1"/>
    </xf>
    <xf numFmtId="0" fontId="6" fillId="0" borderId="58" xfId="1" quotePrefix="1" applyNumberFormat="1" applyFont="1" applyFill="1" applyBorder="1" applyAlignment="1" applyProtection="1">
      <alignment horizontal="right" vertical="center" shrinkToFit="1"/>
    </xf>
    <xf numFmtId="0" fontId="6" fillId="0" borderId="49" xfId="0" applyFont="1" applyFill="1" applyBorder="1" applyAlignment="1">
      <alignment horizontal="center" vertical="center" textRotation="255" wrapText="1"/>
    </xf>
    <xf numFmtId="0" fontId="24" fillId="0" borderId="0" xfId="0" applyFont="1" applyFill="1" applyAlignment="1">
      <alignment horizontal="left" vertical="center" wrapText="1"/>
    </xf>
    <xf numFmtId="0" fontId="10" fillId="0" borderId="1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6" fillId="0" borderId="11" xfId="0" quotePrefix="1" applyNumberFormat="1" applyFont="1" applyFill="1" applyBorder="1" applyAlignment="1" applyProtection="1">
      <alignment horizontal="center" vertical="center" shrinkToFit="1"/>
    </xf>
    <xf numFmtId="0" fontId="6" fillId="0" borderId="5" xfId="0" quotePrefix="1" applyNumberFormat="1" applyFont="1" applyFill="1" applyBorder="1" applyAlignment="1" applyProtection="1">
      <alignment horizontal="center" vertical="center" shrinkToFit="1"/>
    </xf>
    <xf numFmtId="0" fontId="6" fillId="0" borderId="26" xfId="0" quotePrefix="1" applyNumberFormat="1" applyFont="1" applyFill="1" applyBorder="1" applyAlignment="1" applyProtection="1">
      <alignment horizontal="center" vertical="center" shrinkToFit="1"/>
    </xf>
    <xf numFmtId="0" fontId="6" fillId="0" borderId="13" xfId="0" quotePrefix="1" applyNumberFormat="1" applyFont="1" applyFill="1" applyBorder="1" applyAlignment="1" applyProtection="1">
      <alignment horizontal="center" vertical="center" shrinkToFit="1"/>
    </xf>
    <xf numFmtId="0" fontId="6" fillId="3" borderId="15" xfId="0" applyNumberFormat="1" applyFont="1" applyFill="1" applyBorder="1" applyAlignment="1" applyProtection="1">
      <alignment horizontal="center" vertical="center" shrinkToFit="1"/>
    </xf>
    <xf numFmtId="0" fontId="6" fillId="3" borderId="10" xfId="0" applyNumberFormat="1" applyFont="1" applyFill="1" applyBorder="1" applyAlignment="1" applyProtection="1">
      <alignment horizontal="center" vertical="center" shrinkToFit="1"/>
    </xf>
    <xf numFmtId="0" fontId="6" fillId="3" borderId="11" xfId="0" applyNumberFormat="1" applyFont="1" applyFill="1" applyBorder="1" applyAlignment="1" applyProtection="1">
      <alignment horizontal="center" vertical="center" shrinkToFit="1"/>
    </xf>
    <xf numFmtId="0" fontId="6" fillId="3" borderId="5"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26"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12" xfId="0" applyNumberFormat="1" applyFont="1" applyFill="1" applyBorder="1" applyAlignment="1" applyProtection="1">
      <alignment horizontal="center" vertical="center" shrinkToFit="1"/>
    </xf>
    <xf numFmtId="0" fontId="6" fillId="3" borderId="13" xfId="0" applyNumberFormat="1" applyFont="1" applyFill="1" applyBorder="1" applyAlignment="1" applyProtection="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304800</xdr:colOff>
      <xdr:row>19</xdr:row>
      <xdr:rowOff>19050</xdr:rowOff>
    </xdr:from>
    <xdr:to>
      <xdr:col>2</xdr:col>
      <xdr:colOff>304800</xdr:colOff>
      <xdr:row>19</xdr:row>
      <xdr:rowOff>19050</xdr:rowOff>
    </xdr:to>
    <xdr:sp macro="" textlink="">
      <xdr:nvSpPr>
        <xdr:cNvPr id="2" name="Line 1"/>
        <xdr:cNvSpPr>
          <a:spLocks noChangeShapeType="1"/>
        </xdr:cNvSpPr>
      </xdr:nvSpPr>
      <xdr:spPr bwMode="auto">
        <a:xfrm>
          <a:off x="1095375"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3" name="AutoShape 4"/>
        <xdr:cNvSpPr>
          <a:spLocks noChangeArrowheads="1"/>
        </xdr:cNvSpPr>
      </xdr:nvSpPr>
      <xdr:spPr bwMode="auto">
        <a:xfrm>
          <a:off x="8096250" y="0"/>
          <a:ext cx="0" cy="0"/>
        </a:xfrm>
        <a:prstGeom prst="rightArrow">
          <a:avLst>
            <a:gd name="adj1" fmla="val 50000"/>
            <a:gd name="adj2" fmla="val -2147483648"/>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37</xdr:row>
      <xdr:rowOff>19050</xdr:rowOff>
    </xdr:from>
    <xdr:to>
      <xdr:col>16</xdr:col>
      <xdr:colOff>0</xdr:colOff>
      <xdr:row>40</xdr:row>
      <xdr:rowOff>38100</xdr:rowOff>
    </xdr:to>
    <xdr:sp macro="" textlink="">
      <xdr:nvSpPr>
        <xdr:cNvPr id="8" name="Line 15"/>
        <xdr:cNvSpPr>
          <a:spLocks noChangeShapeType="1"/>
        </xdr:cNvSpPr>
      </xdr:nvSpPr>
      <xdr:spPr bwMode="auto">
        <a:xfrm flipV="1">
          <a:off x="8096250" y="6858000"/>
          <a:ext cx="0"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37</xdr:row>
      <xdr:rowOff>9525</xdr:rowOff>
    </xdr:from>
    <xdr:to>
      <xdr:col>16</xdr:col>
      <xdr:colOff>0</xdr:colOff>
      <xdr:row>40</xdr:row>
      <xdr:rowOff>47625</xdr:rowOff>
    </xdr:to>
    <xdr:sp macro="" textlink="">
      <xdr:nvSpPr>
        <xdr:cNvPr id="9" name="Line 16"/>
        <xdr:cNvSpPr>
          <a:spLocks noChangeShapeType="1"/>
        </xdr:cNvSpPr>
      </xdr:nvSpPr>
      <xdr:spPr bwMode="auto">
        <a:xfrm flipV="1">
          <a:off x="8096250" y="6848475"/>
          <a:ext cx="0" cy="4000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52</xdr:row>
      <xdr:rowOff>28575</xdr:rowOff>
    </xdr:from>
    <xdr:to>
      <xdr:col>16</xdr:col>
      <xdr:colOff>0</xdr:colOff>
      <xdr:row>52</xdr:row>
      <xdr:rowOff>266700</xdr:rowOff>
    </xdr:to>
    <xdr:sp macro="" textlink="">
      <xdr:nvSpPr>
        <xdr:cNvPr id="10" name="Line 17"/>
        <xdr:cNvSpPr>
          <a:spLocks noChangeShapeType="1"/>
        </xdr:cNvSpPr>
      </xdr:nvSpPr>
      <xdr:spPr bwMode="auto">
        <a:xfrm flipH="1">
          <a:off x="8096250" y="88677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49</xdr:row>
      <xdr:rowOff>0</xdr:rowOff>
    </xdr:from>
    <xdr:to>
      <xdr:col>16</xdr:col>
      <xdr:colOff>0</xdr:colOff>
      <xdr:row>51</xdr:row>
      <xdr:rowOff>0</xdr:rowOff>
    </xdr:to>
    <xdr:sp macro="" textlink="">
      <xdr:nvSpPr>
        <xdr:cNvPr id="12" name="Line 12"/>
        <xdr:cNvSpPr>
          <a:spLocks noChangeShapeType="1"/>
        </xdr:cNvSpPr>
      </xdr:nvSpPr>
      <xdr:spPr bwMode="auto">
        <a:xfrm flipH="1">
          <a:off x="9286875" y="114204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50</xdr:row>
      <xdr:rowOff>0</xdr:rowOff>
    </xdr:from>
    <xdr:to>
      <xdr:col>16</xdr:col>
      <xdr:colOff>0</xdr:colOff>
      <xdr:row>52</xdr:row>
      <xdr:rowOff>0</xdr:rowOff>
    </xdr:to>
    <xdr:sp macro="" textlink="">
      <xdr:nvSpPr>
        <xdr:cNvPr id="13" name="Line 13"/>
        <xdr:cNvSpPr>
          <a:spLocks noChangeShapeType="1"/>
        </xdr:cNvSpPr>
      </xdr:nvSpPr>
      <xdr:spPr bwMode="auto">
        <a:xfrm flipH="1">
          <a:off x="9286875" y="115633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49</xdr:row>
      <xdr:rowOff>0</xdr:rowOff>
    </xdr:from>
    <xdr:to>
      <xdr:col>16</xdr:col>
      <xdr:colOff>0</xdr:colOff>
      <xdr:row>50</xdr:row>
      <xdr:rowOff>0</xdr:rowOff>
    </xdr:to>
    <xdr:sp macro="" textlink="">
      <xdr:nvSpPr>
        <xdr:cNvPr id="22" name="Line 13"/>
        <xdr:cNvSpPr>
          <a:spLocks noChangeShapeType="1"/>
        </xdr:cNvSpPr>
      </xdr:nvSpPr>
      <xdr:spPr bwMode="auto">
        <a:xfrm flipH="1">
          <a:off x="9286875" y="117538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4097" name="Text Box 1"/>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8" name="Text Box 2"/>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9" name="Text Box 3"/>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0" name="Text Box 4"/>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1" name="Text Box 5"/>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2" name="Text Box 6"/>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5121" name="Text Box 1"/>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2" name="Text Box 2"/>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3" name="Text Box 3"/>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4" name="Text Box 4"/>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5" name="Text Box 5"/>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6" name="Text Box 6"/>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304800</xdr:colOff>
      <xdr:row>18</xdr:row>
      <xdr:rowOff>19050</xdr:rowOff>
    </xdr:from>
    <xdr:to>
      <xdr:col>2</xdr:col>
      <xdr:colOff>304800</xdr:colOff>
      <xdr:row>18</xdr:row>
      <xdr:rowOff>19050</xdr:rowOff>
    </xdr:to>
    <xdr:sp macro="" textlink="">
      <xdr:nvSpPr>
        <xdr:cNvPr id="2" name="Line 1"/>
        <xdr:cNvSpPr>
          <a:spLocks noChangeShapeType="1"/>
        </xdr:cNvSpPr>
      </xdr:nvSpPr>
      <xdr:spPr bwMode="auto">
        <a:xfrm>
          <a:off x="1095375"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3" name="AutoShape 4"/>
        <xdr:cNvSpPr>
          <a:spLocks noChangeArrowheads="1"/>
        </xdr:cNvSpPr>
      </xdr:nvSpPr>
      <xdr:spPr bwMode="auto">
        <a:xfrm>
          <a:off x="8096250" y="0"/>
          <a:ext cx="0" cy="0"/>
        </a:xfrm>
        <a:prstGeom prst="rightArrow">
          <a:avLst>
            <a:gd name="adj1" fmla="val 50000"/>
            <a:gd name="adj2" fmla="val -2147483648"/>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41</xdr:row>
      <xdr:rowOff>38100</xdr:rowOff>
    </xdr:from>
    <xdr:to>
      <xdr:col>16</xdr:col>
      <xdr:colOff>0</xdr:colOff>
      <xdr:row>42</xdr:row>
      <xdr:rowOff>0</xdr:rowOff>
    </xdr:to>
    <xdr:sp macro="" textlink="">
      <xdr:nvSpPr>
        <xdr:cNvPr id="4" name="Line 10"/>
        <xdr:cNvSpPr>
          <a:spLocks noChangeShapeType="1"/>
        </xdr:cNvSpPr>
      </xdr:nvSpPr>
      <xdr:spPr bwMode="auto">
        <a:xfrm flipH="1">
          <a:off x="8096250" y="833437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44</xdr:row>
      <xdr:rowOff>28575</xdr:rowOff>
    </xdr:from>
    <xdr:to>
      <xdr:col>16</xdr:col>
      <xdr:colOff>0</xdr:colOff>
      <xdr:row>44</xdr:row>
      <xdr:rowOff>266700</xdr:rowOff>
    </xdr:to>
    <xdr:sp macro="" textlink="">
      <xdr:nvSpPr>
        <xdr:cNvPr id="5" name="Line 11"/>
        <xdr:cNvSpPr>
          <a:spLocks noChangeShapeType="1"/>
        </xdr:cNvSpPr>
      </xdr:nvSpPr>
      <xdr:spPr bwMode="auto">
        <a:xfrm flipH="1">
          <a:off x="8096250" y="86868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38100</xdr:rowOff>
    </xdr:from>
    <xdr:to>
      <xdr:col>16</xdr:col>
      <xdr:colOff>0</xdr:colOff>
      <xdr:row>43</xdr:row>
      <xdr:rowOff>0</xdr:rowOff>
    </xdr:to>
    <xdr:sp macro="" textlink="">
      <xdr:nvSpPr>
        <xdr:cNvPr id="6" name="Line 12"/>
        <xdr:cNvSpPr>
          <a:spLocks noChangeShapeType="1"/>
        </xdr:cNvSpPr>
      </xdr:nvSpPr>
      <xdr:spPr bwMode="auto">
        <a:xfrm flipH="1">
          <a:off x="8096250" y="83343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0</xdr:rowOff>
    </xdr:from>
    <xdr:to>
      <xdr:col>16</xdr:col>
      <xdr:colOff>0</xdr:colOff>
      <xdr:row>45</xdr:row>
      <xdr:rowOff>0</xdr:rowOff>
    </xdr:to>
    <xdr:sp macro="" textlink="">
      <xdr:nvSpPr>
        <xdr:cNvPr id="7" name="Line 13"/>
        <xdr:cNvSpPr>
          <a:spLocks noChangeShapeType="1"/>
        </xdr:cNvSpPr>
      </xdr:nvSpPr>
      <xdr:spPr bwMode="auto">
        <a:xfrm flipH="1">
          <a:off x="8096250" y="84772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19050</xdr:rowOff>
    </xdr:from>
    <xdr:to>
      <xdr:col>16</xdr:col>
      <xdr:colOff>0</xdr:colOff>
      <xdr:row>34</xdr:row>
      <xdr:rowOff>38100</xdr:rowOff>
    </xdr:to>
    <xdr:sp macro="" textlink="">
      <xdr:nvSpPr>
        <xdr:cNvPr id="8" name="Line 15"/>
        <xdr:cNvSpPr>
          <a:spLocks noChangeShapeType="1"/>
        </xdr:cNvSpPr>
      </xdr:nvSpPr>
      <xdr:spPr bwMode="auto">
        <a:xfrm flipV="1">
          <a:off x="8096250" y="6858000"/>
          <a:ext cx="0"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32</xdr:row>
      <xdr:rowOff>9525</xdr:rowOff>
    </xdr:from>
    <xdr:to>
      <xdr:col>16</xdr:col>
      <xdr:colOff>0</xdr:colOff>
      <xdr:row>34</xdr:row>
      <xdr:rowOff>47625</xdr:rowOff>
    </xdr:to>
    <xdr:sp macro="" textlink="">
      <xdr:nvSpPr>
        <xdr:cNvPr id="9" name="Line 16"/>
        <xdr:cNvSpPr>
          <a:spLocks noChangeShapeType="1"/>
        </xdr:cNvSpPr>
      </xdr:nvSpPr>
      <xdr:spPr bwMode="auto">
        <a:xfrm flipV="1">
          <a:off x="8096250" y="6848475"/>
          <a:ext cx="0" cy="4000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45</xdr:row>
      <xdr:rowOff>28575</xdr:rowOff>
    </xdr:from>
    <xdr:to>
      <xdr:col>16</xdr:col>
      <xdr:colOff>0</xdr:colOff>
      <xdr:row>45</xdr:row>
      <xdr:rowOff>266700</xdr:rowOff>
    </xdr:to>
    <xdr:sp macro="" textlink="">
      <xdr:nvSpPr>
        <xdr:cNvPr id="10" name="Line 17"/>
        <xdr:cNvSpPr>
          <a:spLocks noChangeShapeType="1"/>
        </xdr:cNvSpPr>
      </xdr:nvSpPr>
      <xdr:spPr bwMode="auto">
        <a:xfrm flipH="1">
          <a:off x="8096250" y="88677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5"/>
  <sheetViews>
    <sheetView zoomScaleNormal="100" zoomScaleSheetLayoutView="70" workbookViewId="0">
      <selection activeCell="G22" sqref="G22"/>
    </sheetView>
  </sheetViews>
  <sheetFormatPr defaultRowHeight="13.5"/>
  <cols>
    <col min="1" max="1" width="23.625" style="1" customWidth="1"/>
    <col min="2" max="3" width="18.625" style="1" customWidth="1"/>
    <col min="4" max="5" width="12.625" style="1" customWidth="1"/>
    <col min="6" max="16384" width="9" style="1"/>
  </cols>
  <sheetData>
    <row r="1" spans="1:5">
      <c r="D1" s="129"/>
      <c r="E1" s="79" t="s">
        <v>134</v>
      </c>
    </row>
    <row r="2" spans="1:5" s="23" customFormat="1">
      <c r="A2" s="244" t="s">
        <v>0</v>
      </c>
      <c r="B2" s="244"/>
      <c r="D2"/>
      <c r="E2"/>
    </row>
    <row r="3" spans="1:5" s="23" customFormat="1">
      <c r="A3" s="244" t="s">
        <v>178</v>
      </c>
      <c r="B3" s="244"/>
      <c r="C3" s="244"/>
      <c r="D3" s="176" t="s">
        <v>182</v>
      </c>
      <c r="E3" s="175"/>
    </row>
    <row r="4" spans="1:5" s="23" customFormat="1">
      <c r="B4" s="79"/>
      <c r="C4" s="79"/>
      <c r="D4" s="79"/>
      <c r="E4" s="89" t="s">
        <v>143</v>
      </c>
    </row>
    <row r="5" spans="1:5" s="23" customFormat="1">
      <c r="A5" s="244" t="s">
        <v>142</v>
      </c>
      <c r="B5" s="244"/>
      <c r="C5" s="244"/>
      <c r="D5" s="244"/>
      <c r="E5" s="244"/>
    </row>
    <row r="6" spans="1:5" s="23" customFormat="1">
      <c r="B6" s="79"/>
      <c r="C6" s="73" t="s">
        <v>135</v>
      </c>
      <c r="D6" s="80"/>
      <c r="E6" s="80"/>
    </row>
    <row r="7" spans="1:5" s="23" customFormat="1">
      <c r="B7" s="79"/>
      <c r="C7" s="73" t="s">
        <v>136</v>
      </c>
      <c r="D7" s="80"/>
      <c r="E7" s="81"/>
    </row>
    <row r="8" spans="1:5" s="23" customFormat="1">
      <c r="B8" s="79"/>
      <c r="C8" s="79"/>
      <c r="D8" s="80"/>
      <c r="E8" s="80"/>
    </row>
    <row r="9" spans="1:5" s="23" customFormat="1" ht="9" customHeight="1">
      <c r="B9" s="79"/>
      <c r="C9" s="79"/>
      <c r="D9"/>
      <c r="E9"/>
    </row>
    <row r="10" spans="1:5" ht="27" customHeight="1">
      <c r="A10" s="222" t="s">
        <v>1</v>
      </c>
      <c r="B10" s="55"/>
      <c r="C10" s="13" t="s">
        <v>2</v>
      </c>
      <c r="D10" s="246"/>
      <c r="E10" s="247"/>
    </row>
    <row r="11" spans="1:5" ht="27" customHeight="1">
      <c r="A11" s="222" t="s">
        <v>3</v>
      </c>
      <c r="B11" s="246"/>
      <c r="C11" s="247"/>
      <c r="D11" s="24" t="s">
        <v>4</v>
      </c>
      <c r="E11" s="76"/>
    </row>
    <row r="12" spans="1:5" ht="33" customHeight="1">
      <c r="A12" s="222" t="s">
        <v>5</v>
      </c>
      <c r="B12" s="246" t="s">
        <v>196</v>
      </c>
      <c r="C12" s="247"/>
      <c r="D12" s="25" t="s">
        <v>6</v>
      </c>
      <c r="E12" s="77" t="s">
        <v>7</v>
      </c>
    </row>
    <row r="13" spans="1:5" ht="27" customHeight="1">
      <c r="A13" s="222" t="s">
        <v>8</v>
      </c>
      <c r="B13" s="255" t="s">
        <v>9</v>
      </c>
      <c r="C13" s="256"/>
      <c r="D13" s="24" t="s">
        <v>10</v>
      </c>
      <c r="E13" s="78" t="s">
        <v>11</v>
      </c>
    </row>
    <row r="14" spans="1:5" ht="13.5" customHeight="1">
      <c r="A14" s="257" t="s">
        <v>107</v>
      </c>
      <c r="B14" s="262"/>
      <c r="C14" s="263"/>
      <c r="D14" s="263"/>
      <c r="E14" s="264"/>
    </row>
    <row r="15" spans="1:5" ht="13.5" customHeight="1">
      <c r="A15" s="258"/>
      <c r="B15" s="267" t="s">
        <v>113</v>
      </c>
      <c r="C15" s="268"/>
      <c r="D15" s="268"/>
      <c r="E15" s="269"/>
    </row>
    <row r="16" spans="1:5" ht="13.5" customHeight="1">
      <c r="A16" s="270" t="s">
        <v>12</v>
      </c>
      <c r="B16" s="279" t="s">
        <v>111</v>
      </c>
      <c r="C16" s="280"/>
      <c r="D16" s="280"/>
      <c r="E16" s="281"/>
    </row>
    <row r="17" spans="1:5" ht="13.5" customHeight="1">
      <c r="A17" s="270"/>
      <c r="B17" s="282" t="s">
        <v>13</v>
      </c>
      <c r="C17" s="283"/>
      <c r="D17" s="283"/>
      <c r="E17" s="284"/>
    </row>
    <row r="18" spans="1:5">
      <c r="A18" s="270" t="s">
        <v>191</v>
      </c>
      <c r="B18" s="259" t="s">
        <v>141</v>
      </c>
      <c r="C18" s="260"/>
      <c r="D18" s="260"/>
      <c r="E18" s="261"/>
    </row>
    <row r="19" spans="1:5" ht="13.5" customHeight="1">
      <c r="A19" s="270"/>
      <c r="B19" s="85"/>
      <c r="C19" s="84" t="s">
        <v>138</v>
      </c>
      <c r="D19" s="223">
        <f>第１表!G47</f>
        <v>0</v>
      </c>
      <c r="E19" s="86" t="s">
        <v>137</v>
      </c>
    </row>
    <row r="20" spans="1:5" ht="13.5" customHeight="1">
      <c r="A20" s="270"/>
      <c r="B20" s="274" t="s">
        <v>14</v>
      </c>
      <c r="C20" s="251"/>
      <c r="D20" s="251"/>
      <c r="E20" s="275"/>
    </row>
    <row r="21" spans="1:5" ht="13.5" customHeight="1">
      <c r="A21" s="270"/>
      <c r="B21" s="87"/>
      <c r="C21" s="84" t="s">
        <v>139</v>
      </c>
      <c r="D21" s="223">
        <f>第１表!F53/10</f>
        <v>0</v>
      </c>
      <c r="E21" s="86" t="s">
        <v>140</v>
      </c>
    </row>
    <row r="22" spans="1:5" ht="13.5" customHeight="1">
      <c r="A22" s="270"/>
      <c r="B22" s="271" t="s">
        <v>15</v>
      </c>
      <c r="C22" s="272"/>
      <c r="D22" s="272"/>
      <c r="E22" s="273"/>
    </row>
    <row r="23" spans="1:5" ht="26.25" customHeight="1">
      <c r="A23" s="222" t="s">
        <v>16</v>
      </c>
      <c r="B23" s="248"/>
      <c r="C23" s="249"/>
      <c r="D23" s="249"/>
      <c r="E23" s="250"/>
    </row>
    <row r="24" spans="1:5" ht="87.75" customHeight="1">
      <c r="A24" s="222" t="s">
        <v>192</v>
      </c>
      <c r="B24" s="248"/>
      <c r="C24" s="249"/>
      <c r="D24" s="249"/>
      <c r="E24" s="250"/>
    </row>
    <row r="25" spans="1:5" ht="87.75" customHeight="1">
      <c r="A25" s="222" t="s">
        <v>193</v>
      </c>
      <c r="B25" s="248"/>
      <c r="C25" s="249"/>
      <c r="D25" s="249"/>
      <c r="E25" s="250"/>
    </row>
    <row r="26" spans="1:5" ht="24.75" customHeight="1">
      <c r="A26" s="222" t="s">
        <v>61</v>
      </c>
      <c r="B26" s="252" t="s">
        <v>197</v>
      </c>
      <c r="C26" s="253"/>
      <c r="D26" s="253"/>
      <c r="E26" s="254"/>
    </row>
    <row r="27" spans="1:5" ht="24.75" customHeight="1">
      <c r="A27" s="221" t="s">
        <v>131</v>
      </c>
      <c r="B27" s="252" t="s">
        <v>198</v>
      </c>
      <c r="C27" s="253"/>
      <c r="D27" s="253"/>
      <c r="E27" s="254"/>
    </row>
    <row r="28" spans="1:5" ht="34.5" customHeight="1">
      <c r="A28" s="222" t="s">
        <v>194</v>
      </c>
      <c r="B28" s="266" t="s">
        <v>199</v>
      </c>
      <c r="C28" s="266"/>
      <c r="D28" s="266"/>
      <c r="E28" s="266"/>
    </row>
    <row r="29" spans="1:5" ht="34.5" customHeight="1">
      <c r="A29" s="222" t="s">
        <v>195</v>
      </c>
      <c r="B29" s="276" t="s">
        <v>200</v>
      </c>
      <c r="C29" s="277"/>
      <c r="D29" s="277"/>
      <c r="E29" s="278"/>
    </row>
    <row r="30" spans="1:5" ht="13.5" customHeight="1">
      <c r="A30" s="251" t="s">
        <v>217</v>
      </c>
      <c r="B30" s="251"/>
      <c r="C30" s="251"/>
      <c r="D30" s="251"/>
      <c r="E30" s="251"/>
    </row>
    <row r="31" spans="1:5" ht="39.950000000000003" customHeight="1">
      <c r="A31" s="245" t="s">
        <v>214</v>
      </c>
      <c r="B31" s="245"/>
      <c r="C31" s="245"/>
      <c r="D31" s="245"/>
      <c r="E31" s="245"/>
    </row>
    <row r="32" spans="1:5" ht="27" customHeight="1">
      <c r="A32" s="245" t="s">
        <v>215</v>
      </c>
      <c r="B32" s="245"/>
      <c r="C32" s="245"/>
      <c r="D32" s="245"/>
      <c r="E32" s="245"/>
    </row>
    <row r="33" spans="1:5" ht="27" customHeight="1">
      <c r="A33" s="265" t="s">
        <v>216</v>
      </c>
      <c r="B33" s="265"/>
      <c r="C33" s="265"/>
      <c r="D33" s="265"/>
      <c r="E33" s="265"/>
    </row>
    <row r="34" spans="1:5" ht="42.75" customHeight="1">
      <c r="A34" s="245" t="s">
        <v>241</v>
      </c>
      <c r="B34" s="245"/>
      <c r="C34" s="245"/>
      <c r="D34" s="245"/>
      <c r="E34" s="245"/>
    </row>
    <row r="35" spans="1:5">
      <c r="A35" s="88"/>
    </row>
  </sheetData>
  <mergeCells count="29">
    <mergeCell ref="B28:E28"/>
    <mergeCell ref="A32:E32"/>
    <mergeCell ref="B15:E15"/>
    <mergeCell ref="A16:A17"/>
    <mergeCell ref="B22:E22"/>
    <mergeCell ref="B26:E26"/>
    <mergeCell ref="A31:E31"/>
    <mergeCell ref="B23:E23"/>
    <mergeCell ref="A18:A22"/>
    <mergeCell ref="B20:E20"/>
    <mergeCell ref="B29:E29"/>
    <mergeCell ref="B16:E16"/>
    <mergeCell ref="B17:E17"/>
    <mergeCell ref="A3:C3"/>
    <mergeCell ref="A34:E34"/>
    <mergeCell ref="A2:B2"/>
    <mergeCell ref="D10:E10"/>
    <mergeCell ref="A5:E5"/>
    <mergeCell ref="B24:E24"/>
    <mergeCell ref="A30:E30"/>
    <mergeCell ref="B27:E27"/>
    <mergeCell ref="B11:C11"/>
    <mergeCell ref="B12:C12"/>
    <mergeCell ref="B13:C13"/>
    <mergeCell ref="A14:A15"/>
    <mergeCell ref="B18:E18"/>
    <mergeCell ref="B14:E14"/>
    <mergeCell ref="A33:E33"/>
    <mergeCell ref="B25:E25"/>
  </mergeCells>
  <phoneticPr fontId="2"/>
  <printOptions horizontalCentered="1"/>
  <pageMargins left="0.51181102362204722" right="0.19685039370078741" top="0.56000000000000005" bottom="0.59055118110236227" header="0.23622047244094491"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5"/>
  <sheetViews>
    <sheetView showZeros="0" tabSelected="1" zoomScaleNormal="100" workbookViewId="0">
      <pane xSplit="5" ySplit="7" topLeftCell="F38" activePane="bottomRight" state="frozen"/>
      <selection activeCell="D7" sqref="D7"/>
      <selection pane="topRight" activeCell="D7" sqref="D7"/>
      <selection pane="bottomLeft" activeCell="D7" sqref="D7"/>
      <selection pane="bottomRight" activeCell="Z40" sqref="Z40"/>
    </sheetView>
  </sheetViews>
  <sheetFormatPr defaultRowHeight="13.5"/>
  <cols>
    <col min="1" max="1" width="3.75" style="7" customWidth="1"/>
    <col min="2" max="2" width="8.125" style="7" customWidth="1"/>
    <col min="3" max="3" width="7.875" style="7" customWidth="1"/>
    <col min="4" max="4" width="11.5" style="7" customWidth="1"/>
    <col min="5" max="5" width="7.375" style="7" customWidth="1"/>
    <col min="6" max="6" width="11.75" style="107" customWidth="1"/>
    <col min="7" max="7" width="2.375" style="7" customWidth="1"/>
    <col min="8" max="8" width="9.5" style="7" customWidth="1"/>
    <col min="9" max="9" width="8.375" style="7" customWidth="1"/>
    <col min="10" max="10" width="2.375" style="7" customWidth="1"/>
    <col min="11" max="11" width="8" style="7" customWidth="1"/>
    <col min="12" max="12" width="7.875" style="7" customWidth="1"/>
    <col min="13" max="13" width="3" style="7" customWidth="1"/>
    <col min="14" max="14" width="9.5" style="7" customWidth="1"/>
    <col min="15" max="15" width="7.25" style="47" customWidth="1"/>
    <col min="16" max="16" width="7.625" style="48" customWidth="1"/>
    <col min="17" max="17" width="8.25" style="47" customWidth="1"/>
    <col min="18" max="18" width="9" style="47"/>
    <col min="19" max="20" width="9" style="132"/>
    <col min="21" max="21" width="23.5" style="7" customWidth="1"/>
    <col min="22" max="22" width="9" style="7"/>
    <col min="23" max="23" width="11.125" style="7" customWidth="1"/>
    <col min="24" max="16384" width="9" style="7"/>
  </cols>
  <sheetData>
    <row r="1" spans="1:21">
      <c r="A1" s="140" t="s">
        <v>114</v>
      </c>
      <c r="B1" s="140"/>
      <c r="C1" s="140"/>
      <c r="D1" s="140"/>
      <c r="E1" s="140"/>
      <c r="F1" s="140"/>
      <c r="G1" s="140"/>
      <c r="H1" s="140"/>
      <c r="I1" s="140"/>
      <c r="J1" s="140"/>
      <c r="K1" s="140"/>
      <c r="L1" s="140"/>
      <c r="M1" s="140"/>
      <c r="N1" s="140"/>
    </row>
    <row r="2" spans="1:21">
      <c r="A2" s="140" t="s">
        <v>115</v>
      </c>
      <c r="B2" s="140"/>
      <c r="C2" s="140"/>
      <c r="D2" s="140"/>
      <c r="E2" s="140"/>
      <c r="F2" s="140"/>
      <c r="G2" s="140"/>
      <c r="H2" s="140"/>
      <c r="I2" s="140"/>
      <c r="J2" s="140"/>
      <c r="K2" s="140"/>
      <c r="L2" s="140"/>
      <c r="M2" s="140"/>
      <c r="N2" s="140"/>
      <c r="O2" s="129"/>
      <c r="P2" s="79" t="s">
        <v>236</v>
      </c>
    </row>
    <row r="3" spans="1:21" ht="14.25" thickBot="1">
      <c r="A3" s="27" t="s">
        <v>72</v>
      </c>
      <c r="B3" s="90"/>
      <c r="C3" s="90"/>
      <c r="D3" s="90"/>
      <c r="E3" s="90"/>
      <c r="F3" s="105"/>
      <c r="G3" s="90"/>
      <c r="H3" s="90"/>
      <c r="I3" s="90"/>
      <c r="J3" s="90"/>
      <c r="K3" s="90"/>
      <c r="L3" s="90"/>
      <c r="M3" s="90"/>
      <c r="N3" s="90"/>
    </row>
    <row r="4" spans="1:21" ht="14.25" customHeight="1">
      <c r="A4" s="386" t="s">
        <v>112</v>
      </c>
      <c r="B4" s="387"/>
      <c r="C4" s="387"/>
      <c r="D4" s="387"/>
      <c r="E4" s="387" t="s">
        <v>17</v>
      </c>
      <c r="F4" s="387" t="s">
        <v>95</v>
      </c>
      <c r="G4" s="387"/>
      <c r="H4" s="387"/>
      <c r="I4" s="391" t="s">
        <v>144</v>
      </c>
      <c r="J4" s="392"/>
      <c r="K4" s="393"/>
      <c r="L4" s="391" t="s">
        <v>145</v>
      </c>
      <c r="M4" s="400"/>
      <c r="N4" s="401"/>
      <c r="O4" s="113"/>
      <c r="P4" s="114"/>
      <c r="R4" s="117"/>
    </row>
    <row r="5" spans="1:21" ht="14.25" customHeight="1">
      <c r="A5" s="388"/>
      <c r="B5" s="270"/>
      <c r="C5" s="270"/>
      <c r="D5" s="270"/>
      <c r="E5" s="270"/>
      <c r="F5" s="270"/>
      <c r="G5" s="270"/>
      <c r="H5" s="270"/>
      <c r="I5" s="394"/>
      <c r="J5" s="395"/>
      <c r="K5" s="396"/>
      <c r="L5" s="402"/>
      <c r="M5" s="403"/>
      <c r="N5" s="404"/>
      <c r="O5" s="115"/>
      <c r="P5" s="130"/>
      <c r="Q5" s="130"/>
    </row>
    <row r="6" spans="1:21" ht="14.25" customHeight="1">
      <c r="A6" s="388"/>
      <c r="B6" s="270"/>
      <c r="C6" s="270"/>
      <c r="D6" s="270"/>
      <c r="E6" s="270"/>
      <c r="F6" s="270"/>
      <c r="G6" s="270"/>
      <c r="H6" s="270"/>
      <c r="I6" s="397"/>
      <c r="J6" s="398"/>
      <c r="K6" s="399"/>
      <c r="L6" s="405"/>
      <c r="M6" s="406"/>
      <c r="N6" s="407"/>
      <c r="O6" s="412" t="s">
        <v>161</v>
      </c>
      <c r="P6" s="413"/>
      <c r="Q6" s="408" t="s">
        <v>243</v>
      </c>
      <c r="R6" s="409"/>
      <c r="S6" s="382" t="s">
        <v>237</v>
      </c>
      <c r="T6" s="382"/>
    </row>
    <row r="7" spans="1:21" ht="14.25" customHeight="1" thickBot="1">
      <c r="A7" s="389"/>
      <c r="B7" s="390"/>
      <c r="C7" s="390"/>
      <c r="D7" s="390"/>
      <c r="E7" s="390"/>
      <c r="F7" s="106" t="s">
        <v>22</v>
      </c>
      <c r="G7" s="383" t="s">
        <v>73</v>
      </c>
      <c r="H7" s="384"/>
      <c r="I7" s="96" t="s">
        <v>22</v>
      </c>
      <c r="J7" s="383" t="s">
        <v>73</v>
      </c>
      <c r="K7" s="384"/>
      <c r="L7" s="96" t="s">
        <v>22</v>
      </c>
      <c r="M7" s="383" t="s">
        <v>73</v>
      </c>
      <c r="N7" s="385"/>
      <c r="O7" s="414"/>
      <c r="P7" s="327"/>
      <c r="Q7" s="410"/>
      <c r="R7" s="411"/>
      <c r="S7" s="133" t="s">
        <v>238</v>
      </c>
      <c r="T7" s="133" t="s">
        <v>239</v>
      </c>
    </row>
    <row r="8" spans="1:21" ht="14.25" customHeight="1">
      <c r="A8" s="380" t="s">
        <v>148</v>
      </c>
      <c r="B8" s="367" t="s">
        <v>24</v>
      </c>
      <c r="C8" s="367"/>
      <c r="D8" s="367"/>
      <c r="E8" s="98" t="s">
        <v>25</v>
      </c>
      <c r="F8" s="177"/>
      <c r="G8" s="368">
        <f>ROUND(F8*O8,0)</f>
        <v>0</v>
      </c>
      <c r="H8" s="369"/>
      <c r="I8" s="177"/>
      <c r="J8" s="370">
        <f t="shared" ref="J8:J14" si="0">ROUND(I8*O8,0)</f>
        <v>0</v>
      </c>
      <c r="K8" s="371"/>
      <c r="L8" s="121"/>
      <c r="M8" s="372"/>
      <c r="N8" s="373"/>
      <c r="O8" s="56">
        <v>38.299999999999997</v>
      </c>
      <c r="P8" s="28" t="s">
        <v>64</v>
      </c>
      <c r="Q8" s="232">
        <v>1.9E-2</v>
      </c>
      <c r="R8" s="51" t="s">
        <v>99</v>
      </c>
      <c r="S8" s="142">
        <f>ROUND(G8*Q8*44/12,0)</f>
        <v>0</v>
      </c>
      <c r="T8" s="142">
        <f>ROUND(J8*Q8*44/12,0)</f>
        <v>0</v>
      </c>
      <c r="U8" s="45" t="s">
        <v>24</v>
      </c>
    </row>
    <row r="9" spans="1:21" ht="14.25" customHeight="1">
      <c r="A9" s="344"/>
      <c r="B9" s="374" t="s">
        <v>74</v>
      </c>
      <c r="C9" s="374"/>
      <c r="D9" s="374"/>
      <c r="E9" s="94" t="s">
        <v>25</v>
      </c>
      <c r="F9" s="178"/>
      <c r="G9" s="289">
        <f>ROUND(F9*O9,0)</f>
        <v>0</v>
      </c>
      <c r="H9" s="290"/>
      <c r="I9" s="178"/>
      <c r="J9" s="289">
        <f t="shared" si="0"/>
        <v>0</v>
      </c>
      <c r="K9" s="360"/>
      <c r="L9" s="119"/>
      <c r="M9" s="314"/>
      <c r="N9" s="361"/>
      <c r="O9" s="56">
        <v>34.799999999999997</v>
      </c>
      <c r="P9" s="28" t="s">
        <v>64</v>
      </c>
      <c r="Q9" s="232">
        <v>1.83E-2</v>
      </c>
      <c r="R9" s="51" t="s">
        <v>99</v>
      </c>
      <c r="S9" s="142">
        <f t="shared" ref="S9:S38" si="1">ROUND(G9*Q9*44/12,0)</f>
        <v>0</v>
      </c>
      <c r="T9" s="142">
        <f t="shared" ref="T9:T38" si="2">ROUND(J9*Q9*44/12,0)</f>
        <v>0</v>
      </c>
      <c r="U9" s="46" t="s">
        <v>74</v>
      </c>
    </row>
    <row r="10" spans="1:21" ht="14.25" customHeight="1">
      <c r="A10" s="344"/>
      <c r="B10" s="357" t="s">
        <v>26</v>
      </c>
      <c r="C10" s="357"/>
      <c r="D10" s="357"/>
      <c r="E10" s="94" t="s">
        <v>25</v>
      </c>
      <c r="F10" s="178"/>
      <c r="G10" s="289">
        <f t="shared" ref="G10:G38" si="3">ROUND(F10*O10,0)</f>
        <v>0</v>
      </c>
      <c r="H10" s="290"/>
      <c r="I10" s="178"/>
      <c r="J10" s="289">
        <f t="shared" si="0"/>
        <v>0</v>
      </c>
      <c r="K10" s="360"/>
      <c r="L10" s="119"/>
      <c r="M10" s="314"/>
      <c r="N10" s="361"/>
      <c r="O10" s="56">
        <v>33.4</v>
      </c>
      <c r="P10" s="28" t="s">
        <v>64</v>
      </c>
      <c r="Q10" s="232">
        <v>1.8700000000000001E-2</v>
      </c>
      <c r="R10" s="51" t="s">
        <v>99</v>
      </c>
      <c r="S10" s="142">
        <f t="shared" si="1"/>
        <v>0</v>
      </c>
      <c r="T10" s="142">
        <f t="shared" si="2"/>
        <v>0</v>
      </c>
      <c r="U10" s="45" t="s">
        <v>26</v>
      </c>
    </row>
    <row r="11" spans="1:21" ht="14.25" customHeight="1">
      <c r="A11" s="344"/>
      <c r="B11" s="357" t="s">
        <v>27</v>
      </c>
      <c r="C11" s="357"/>
      <c r="D11" s="357"/>
      <c r="E11" s="94" t="s">
        <v>25</v>
      </c>
      <c r="F11" s="178"/>
      <c r="G11" s="289">
        <f t="shared" si="3"/>
        <v>0</v>
      </c>
      <c r="H11" s="290"/>
      <c r="I11" s="178"/>
      <c r="J11" s="289">
        <f t="shared" si="0"/>
        <v>0</v>
      </c>
      <c r="K11" s="360"/>
      <c r="L11" s="119"/>
      <c r="M11" s="314"/>
      <c r="N11" s="361"/>
      <c r="O11" s="56">
        <v>33.299999999999997</v>
      </c>
      <c r="P11" s="28" t="s">
        <v>64</v>
      </c>
      <c r="Q11" s="232">
        <v>1.8599999999999998E-2</v>
      </c>
      <c r="R11" s="51" t="s">
        <v>99</v>
      </c>
      <c r="S11" s="142">
        <f t="shared" si="1"/>
        <v>0</v>
      </c>
      <c r="T11" s="142">
        <f t="shared" si="2"/>
        <v>0</v>
      </c>
      <c r="U11" s="45" t="s">
        <v>27</v>
      </c>
    </row>
    <row r="12" spans="1:21" ht="14.25" customHeight="1">
      <c r="A12" s="344"/>
      <c r="B12" s="357" t="s">
        <v>147</v>
      </c>
      <c r="C12" s="357"/>
      <c r="D12" s="357"/>
      <c r="E12" s="94" t="s">
        <v>25</v>
      </c>
      <c r="F12" s="178"/>
      <c r="G12" s="289">
        <f t="shared" si="3"/>
        <v>0</v>
      </c>
      <c r="H12" s="290"/>
      <c r="I12" s="178"/>
      <c r="J12" s="289">
        <f t="shared" si="0"/>
        <v>0</v>
      </c>
      <c r="K12" s="360"/>
      <c r="L12" s="119"/>
      <c r="M12" s="314"/>
      <c r="N12" s="361"/>
      <c r="O12" s="56">
        <v>36.299999999999997</v>
      </c>
      <c r="P12" s="28" t="s">
        <v>64</v>
      </c>
      <c r="Q12" s="232">
        <v>1.8599999999999998E-2</v>
      </c>
      <c r="R12" s="51" t="s">
        <v>99</v>
      </c>
      <c r="S12" s="142">
        <f t="shared" si="1"/>
        <v>0</v>
      </c>
      <c r="T12" s="142">
        <f t="shared" si="2"/>
        <v>0</v>
      </c>
      <c r="U12" s="45" t="s">
        <v>147</v>
      </c>
    </row>
    <row r="13" spans="1:21" ht="14.25">
      <c r="A13" s="344"/>
      <c r="B13" s="357" t="s">
        <v>28</v>
      </c>
      <c r="C13" s="357"/>
      <c r="D13" s="357"/>
      <c r="E13" s="94" t="s">
        <v>25</v>
      </c>
      <c r="F13" s="178"/>
      <c r="G13" s="289">
        <f t="shared" si="3"/>
        <v>0</v>
      </c>
      <c r="H13" s="290"/>
      <c r="I13" s="178"/>
      <c r="J13" s="289">
        <f t="shared" si="0"/>
        <v>0</v>
      </c>
      <c r="K13" s="360"/>
      <c r="L13" s="119"/>
      <c r="M13" s="314"/>
      <c r="N13" s="361"/>
      <c r="O13" s="56">
        <v>36.5</v>
      </c>
      <c r="P13" s="28" t="s">
        <v>64</v>
      </c>
      <c r="Q13" s="232">
        <v>1.8700000000000001E-2</v>
      </c>
      <c r="R13" s="51" t="s">
        <v>99</v>
      </c>
      <c r="S13" s="142">
        <f t="shared" si="1"/>
        <v>0</v>
      </c>
      <c r="T13" s="142">
        <f t="shared" si="2"/>
        <v>0</v>
      </c>
      <c r="U13" s="45" t="s">
        <v>28</v>
      </c>
    </row>
    <row r="14" spans="1:21" ht="14.25">
      <c r="A14" s="344"/>
      <c r="B14" s="357" t="s">
        <v>29</v>
      </c>
      <c r="C14" s="357"/>
      <c r="D14" s="357"/>
      <c r="E14" s="94" t="s">
        <v>25</v>
      </c>
      <c r="F14" s="178"/>
      <c r="G14" s="289">
        <f t="shared" si="3"/>
        <v>0</v>
      </c>
      <c r="H14" s="290"/>
      <c r="I14" s="178"/>
      <c r="J14" s="289">
        <f t="shared" si="0"/>
        <v>0</v>
      </c>
      <c r="K14" s="360"/>
      <c r="L14" s="119"/>
      <c r="M14" s="314"/>
      <c r="N14" s="361"/>
      <c r="O14" s="82">
        <v>38</v>
      </c>
      <c r="P14" s="28" t="s">
        <v>64</v>
      </c>
      <c r="Q14" s="232">
        <v>1.8800000000000001E-2</v>
      </c>
      <c r="R14" s="51" t="s">
        <v>99</v>
      </c>
      <c r="S14" s="142">
        <f t="shared" si="1"/>
        <v>0</v>
      </c>
      <c r="T14" s="142">
        <f t="shared" si="2"/>
        <v>0</v>
      </c>
      <c r="U14" s="45" t="s">
        <v>29</v>
      </c>
    </row>
    <row r="15" spans="1:21" ht="14.25">
      <c r="A15" s="344"/>
      <c r="B15" s="357" t="s">
        <v>30</v>
      </c>
      <c r="C15" s="357"/>
      <c r="D15" s="357"/>
      <c r="E15" s="94" t="s">
        <v>25</v>
      </c>
      <c r="F15" s="178"/>
      <c r="G15" s="289">
        <f t="shared" si="3"/>
        <v>0</v>
      </c>
      <c r="H15" s="290"/>
      <c r="I15" s="178"/>
      <c r="J15" s="289">
        <f t="shared" ref="J15:J38" si="4">ROUND(I15*O15,0)</f>
        <v>0</v>
      </c>
      <c r="K15" s="290"/>
      <c r="L15" s="119"/>
      <c r="M15" s="314"/>
      <c r="N15" s="361"/>
      <c r="O15" s="56">
        <v>38.9</v>
      </c>
      <c r="P15" s="28" t="s">
        <v>64</v>
      </c>
      <c r="Q15" s="232">
        <v>1.9300000000000001E-2</v>
      </c>
      <c r="R15" s="51" t="s">
        <v>99</v>
      </c>
      <c r="S15" s="142">
        <f t="shared" si="1"/>
        <v>0</v>
      </c>
      <c r="T15" s="142">
        <f t="shared" si="2"/>
        <v>0</v>
      </c>
      <c r="U15" s="45" t="s">
        <v>30</v>
      </c>
    </row>
    <row r="16" spans="1:21" ht="14.25">
      <c r="A16" s="344"/>
      <c r="B16" s="357" t="s">
        <v>31</v>
      </c>
      <c r="C16" s="357"/>
      <c r="D16" s="357"/>
      <c r="E16" s="94" t="s">
        <v>25</v>
      </c>
      <c r="F16" s="178"/>
      <c r="G16" s="289">
        <f t="shared" si="3"/>
        <v>0</v>
      </c>
      <c r="H16" s="290"/>
      <c r="I16" s="178"/>
      <c r="J16" s="289">
        <f t="shared" si="4"/>
        <v>0</v>
      </c>
      <c r="K16" s="290"/>
      <c r="L16" s="119"/>
      <c r="M16" s="314"/>
      <c r="N16" s="361"/>
      <c r="O16" s="56">
        <v>41.8</v>
      </c>
      <c r="P16" s="28" t="s">
        <v>64</v>
      </c>
      <c r="Q16" s="232">
        <v>2.0199999999999999E-2</v>
      </c>
      <c r="R16" s="51" t="s">
        <v>99</v>
      </c>
      <c r="S16" s="142">
        <f t="shared" si="1"/>
        <v>0</v>
      </c>
      <c r="T16" s="142">
        <f t="shared" si="2"/>
        <v>0</v>
      </c>
      <c r="U16" s="45" t="s">
        <v>31</v>
      </c>
    </row>
    <row r="17" spans="1:28" ht="14.25">
      <c r="A17" s="344"/>
      <c r="B17" s="357" t="s">
        <v>32</v>
      </c>
      <c r="C17" s="357"/>
      <c r="D17" s="357"/>
      <c r="E17" s="94" t="s">
        <v>33</v>
      </c>
      <c r="F17" s="178"/>
      <c r="G17" s="289">
        <f t="shared" si="3"/>
        <v>0</v>
      </c>
      <c r="H17" s="290"/>
      <c r="I17" s="178"/>
      <c r="J17" s="289">
        <f t="shared" si="4"/>
        <v>0</v>
      </c>
      <c r="K17" s="290"/>
      <c r="L17" s="119"/>
      <c r="M17" s="314"/>
      <c r="N17" s="361"/>
      <c r="O17" s="82">
        <v>40</v>
      </c>
      <c r="P17" s="28" t="s">
        <v>65</v>
      </c>
      <c r="Q17" s="232">
        <v>2.0400000000000001E-2</v>
      </c>
      <c r="R17" s="51" t="s">
        <v>99</v>
      </c>
      <c r="S17" s="142">
        <f t="shared" si="1"/>
        <v>0</v>
      </c>
      <c r="T17" s="142">
        <f t="shared" si="2"/>
        <v>0</v>
      </c>
      <c r="U17" s="45" t="s">
        <v>32</v>
      </c>
    </row>
    <row r="18" spans="1:28" ht="15" customHeight="1">
      <c r="A18" s="344"/>
      <c r="B18" s="357" t="s">
        <v>34</v>
      </c>
      <c r="C18" s="357"/>
      <c r="D18" s="357"/>
      <c r="E18" s="94" t="s">
        <v>33</v>
      </c>
      <c r="F18" s="178"/>
      <c r="G18" s="289">
        <f t="shared" si="3"/>
        <v>0</v>
      </c>
      <c r="H18" s="290"/>
      <c r="I18" s="178"/>
      <c r="J18" s="289">
        <f t="shared" si="4"/>
        <v>0</v>
      </c>
      <c r="K18" s="290"/>
      <c r="L18" s="119"/>
      <c r="M18" s="314"/>
      <c r="N18" s="361"/>
      <c r="O18" s="56">
        <v>34.1</v>
      </c>
      <c r="P18" s="28" t="s">
        <v>65</v>
      </c>
      <c r="Q18" s="232">
        <v>2.4500000000000001E-2</v>
      </c>
      <c r="R18" s="51" t="s">
        <v>99</v>
      </c>
      <c r="S18" s="142">
        <f t="shared" si="1"/>
        <v>0</v>
      </c>
      <c r="T18" s="142">
        <f t="shared" si="2"/>
        <v>0</v>
      </c>
      <c r="U18" s="45" t="s">
        <v>34</v>
      </c>
    </row>
    <row r="19" spans="1:28" ht="30" customHeight="1">
      <c r="A19" s="344"/>
      <c r="B19" s="357" t="s">
        <v>35</v>
      </c>
      <c r="C19" s="357"/>
      <c r="D19" s="3" t="s">
        <v>221</v>
      </c>
      <c r="E19" s="94" t="s">
        <v>33</v>
      </c>
      <c r="F19" s="178"/>
      <c r="G19" s="289">
        <f t="shared" si="3"/>
        <v>0</v>
      </c>
      <c r="H19" s="290"/>
      <c r="I19" s="178"/>
      <c r="J19" s="289">
        <f t="shared" si="4"/>
        <v>0</v>
      </c>
      <c r="K19" s="290"/>
      <c r="L19" s="119"/>
      <c r="M19" s="314"/>
      <c r="N19" s="361"/>
      <c r="O19" s="56">
        <v>50.1</v>
      </c>
      <c r="P19" s="28" t="s">
        <v>65</v>
      </c>
      <c r="Q19" s="232">
        <v>1.6299999999999999E-2</v>
      </c>
      <c r="R19" s="51" t="s">
        <v>99</v>
      </c>
      <c r="S19" s="142">
        <f t="shared" si="1"/>
        <v>0</v>
      </c>
      <c r="T19" s="142">
        <f t="shared" si="2"/>
        <v>0</v>
      </c>
      <c r="U19" s="42" t="s">
        <v>221</v>
      </c>
    </row>
    <row r="20" spans="1:28" ht="30" customHeight="1">
      <c r="A20" s="344"/>
      <c r="B20" s="357"/>
      <c r="C20" s="357"/>
      <c r="D20" s="3" t="s">
        <v>69</v>
      </c>
      <c r="E20" s="94" t="s">
        <v>162</v>
      </c>
      <c r="F20" s="178"/>
      <c r="G20" s="289">
        <f t="shared" si="3"/>
        <v>0</v>
      </c>
      <c r="H20" s="290"/>
      <c r="I20" s="178"/>
      <c r="J20" s="289">
        <f t="shared" si="4"/>
        <v>0</v>
      </c>
      <c r="K20" s="290"/>
      <c r="L20" s="119"/>
      <c r="M20" s="314"/>
      <c r="N20" s="361"/>
      <c r="O20" s="56">
        <v>46.1</v>
      </c>
      <c r="P20" s="28" t="s">
        <v>163</v>
      </c>
      <c r="Q20" s="232">
        <v>1.44E-2</v>
      </c>
      <c r="R20" s="51" t="s">
        <v>99</v>
      </c>
      <c r="S20" s="142">
        <f t="shared" si="1"/>
        <v>0</v>
      </c>
      <c r="T20" s="142">
        <f t="shared" si="2"/>
        <v>0</v>
      </c>
      <c r="U20" s="42" t="s">
        <v>69</v>
      </c>
    </row>
    <row r="21" spans="1:28" ht="30" customHeight="1">
      <c r="A21" s="344"/>
      <c r="B21" s="357" t="s">
        <v>37</v>
      </c>
      <c r="C21" s="357"/>
      <c r="D21" s="3" t="s">
        <v>220</v>
      </c>
      <c r="E21" s="94" t="s">
        <v>33</v>
      </c>
      <c r="F21" s="178"/>
      <c r="G21" s="289">
        <f t="shared" si="3"/>
        <v>0</v>
      </c>
      <c r="H21" s="290"/>
      <c r="I21" s="178"/>
      <c r="J21" s="289">
        <f t="shared" si="4"/>
        <v>0</v>
      </c>
      <c r="K21" s="290"/>
      <c r="L21" s="119"/>
      <c r="M21" s="314"/>
      <c r="N21" s="361"/>
      <c r="O21" s="56">
        <v>54.7</v>
      </c>
      <c r="P21" s="28" t="s">
        <v>65</v>
      </c>
      <c r="Q21" s="232">
        <v>1.3899999999999999E-2</v>
      </c>
      <c r="R21" s="51" t="s">
        <v>99</v>
      </c>
      <c r="S21" s="142">
        <f t="shared" si="1"/>
        <v>0</v>
      </c>
      <c r="T21" s="142">
        <f t="shared" si="2"/>
        <v>0</v>
      </c>
      <c r="U21" s="42" t="s">
        <v>220</v>
      </c>
    </row>
    <row r="22" spans="1:28" ht="30" customHeight="1">
      <c r="A22" s="344"/>
      <c r="B22" s="357"/>
      <c r="C22" s="357"/>
      <c r="D22" s="3" t="s">
        <v>219</v>
      </c>
      <c r="E22" s="94" t="s">
        <v>36</v>
      </c>
      <c r="F22" s="178"/>
      <c r="G22" s="289">
        <f t="shared" si="3"/>
        <v>0</v>
      </c>
      <c r="H22" s="290"/>
      <c r="I22" s="178"/>
      <c r="J22" s="289">
        <f t="shared" si="4"/>
        <v>0</v>
      </c>
      <c r="K22" s="290"/>
      <c r="L22" s="119"/>
      <c r="M22" s="314"/>
      <c r="N22" s="361"/>
      <c r="O22" s="56">
        <v>38.4</v>
      </c>
      <c r="P22" s="28" t="s">
        <v>163</v>
      </c>
      <c r="Q22" s="232">
        <v>1.3899999999999999E-2</v>
      </c>
      <c r="R22" s="51" t="s">
        <v>99</v>
      </c>
      <c r="S22" s="142">
        <f t="shared" si="1"/>
        <v>0</v>
      </c>
      <c r="T22" s="142">
        <f t="shared" si="2"/>
        <v>0</v>
      </c>
      <c r="U22" s="42" t="s">
        <v>219</v>
      </c>
      <c r="W22"/>
      <c r="X22"/>
      <c r="Y22"/>
      <c r="Z22"/>
      <c r="AA22"/>
      <c r="AB22"/>
    </row>
    <row r="23" spans="1:28" ht="14.25">
      <c r="A23" s="344"/>
      <c r="B23" s="357" t="s">
        <v>38</v>
      </c>
      <c r="C23" s="357"/>
      <c r="D23" s="226" t="s">
        <v>201</v>
      </c>
      <c r="E23" s="94" t="s">
        <v>33</v>
      </c>
      <c r="F23" s="178"/>
      <c r="G23" s="289">
        <f t="shared" si="3"/>
        <v>0</v>
      </c>
      <c r="H23" s="290"/>
      <c r="I23" s="178"/>
      <c r="J23" s="289">
        <f t="shared" si="4"/>
        <v>0</v>
      </c>
      <c r="K23" s="290"/>
      <c r="L23" s="119"/>
      <c r="M23" s="314"/>
      <c r="N23" s="366"/>
      <c r="O23" s="82">
        <v>28.7</v>
      </c>
      <c r="P23" s="28" t="s">
        <v>65</v>
      </c>
      <c r="Q23" s="232">
        <v>2.46E-2</v>
      </c>
      <c r="R23" s="51" t="s">
        <v>99</v>
      </c>
      <c r="S23" s="142">
        <f t="shared" si="1"/>
        <v>0</v>
      </c>
      <c r="T23" s="142">
        <f t="shared" si="2"/>
        <v>0</v>
      </c>
      <c r="U23" s="43" t="s">
        <v>201</v>
      </c>
      <c r="W23"/>
      <c r="X23"/>
      <c r="Y23"/>
      <c r="Z23"/>
      <c r="AA23"/>
      <c r="AB23"/>
    </row>
    <row r="24" spans="1:28" ht="14.25">
      <c r="A24" s="344"/>
      <c r="B24" s="357"/>
      <c r="C24" s="357"/>
      <c r="D24" s="226" t="s">
        <v>202</v>
      </c>
      <c r="E24" s="94" t="s">
        <v>33</v>
      </c>
      <c r="F24" s="178"/>
      <c r="G24" s="289">
        <f t="shared" si="3"/>
        <v>0</v>
      </c>
      <c r="H24" s="290"/>
      <c r="I24" s="178"/>
      <c r="J24" s="289">
        <f t="shared" si="4"/>
        <v>0</v>
      </c>
      <c r="K24" s="290"/>
      <c r="L24" s="119"/>
      <c r="M24" s="314"/>
      <c r="N24" s="366"/>
      <c r="O24" s="82">
        <v>28.9</v>
      </c>
      <c r="P24" s="28" t="s">
        <v>65</v>
      </c>
      <c r="Q24" s="232">
        <v>2.4500000000000001E-2</v>
      </c>
      <c r="R24" s="51" t="s">
        <v>99</v>
      </c>
      <c r="S24" s="142">
        <f t="shared" si="1"/>
        <v>0</v>
      </c>
      <c r="T24" s="142">
        <f t="shared" si="2"/>
        <v>0</v>
      </c>
      <c r="U24" s="43" t="s">
        <v>202</v>
      </c>
      <c r="W24"/>
      <c r="X24"/>
      <c r="Y24"/>
      <c r="Z24"/>
      <c r="AA24"/>
      <c r="AB24"/>
    </row>
    <row r="25" spans="1:28" ht="14.25">
      <c r="A25" s="344"/>
      <c r="B25" s="357"/>
      <c r="C25" s="357"/>
      <c r="D25" s="226" t="s">
        <v>203</v>
      </c>
      <c r="E25" s="94" t="s">
        <v>33</v>
      </c>
      <c r="F25" s="178"/>
      <c r="G25" s="289">
        <f t="shared" si="3"/>
        <v>0</v>
      </c>
      <c r="H25" s="290"/>
      <c r="I25" s="178"/>
      <c r="J25" s="289">
        <f t="shared" si="4"/>
        <v>0</v>
      </c>
      <c r="K25" s="290"/>
      <c r="L25" s="119"/>
      <c r="M25" s="314"/>
      <c r="N25" s="366"/>
      <c r="O25" s="82">
        <v>28.3</v>
      </c>
      <c r="P25" s="28" t="s">
        <v>65</v>
      </c>
      <c r="Q25" s="232">
        <v>2.5100000000000001E-2</v>
      </c>
      <c r="R25" s="51" t="s">
        <v>99</v>
      </c>
      <c r="S25" s="142">
        <f t="shared" si="1"/>
        <v>0</v>
      </c>
      <c r="T25" s="142">
        <f t="shared" si="2"/>
        <v>0</v>
      </c>
      <c r="U25" s="43" t="s">
        <v>203</v>
      </c>
      <c r="W25"/>
      <c r="X25"/>
      <c r="Y25"/>
      <c r="Z25"/>
      <c r="AA25"/>
      <c r="AB25"/>
    </row>
    <row r="26" spans="1:28" ht="14.25">
      <c r="A26" s="344"/>
      <c r="B26" s="357"/>
      <c r="C26" s="357"/>
      <c r="D26" s="226" t="s">
        <v>204</v>
      </c>
      <c r="E26" s="94" t="s">
        <v>33</v>
      </c>
      <c r="F26" s="178"/>
      <c r="G26" s="289">
        <f t="shared" si="3"/>
        <v>0</v>
      </c>
      <c r="H26" s="290"/>
      <c r="I26" s="178"/>
      <c r="J26" s="289">
        <f t="shared" si="4"/>
        <v>0</v>
      </c>
      <c r="K26" s="290"/>
      <c r="L26" s="119"/>
      <c r="M26" s="314"/>
      <c r="N26" s="361"/>
      <c r="O26" s="56">
        <v>26.1</v>
      </c>
      <c r="P26" s="28" t="s">
        <v>65</v>
      </c>
      <c r="Q26" s="232">
        <v>2.4299999999999999E-2</v>
      </c>
      <c r="R26" s="51" t="s">
        <v>99</v>
      </c>
      <c r="S26" s="142">
        <f t="shared" si="1"/>
        <v>0</v>
      </c>
      <c r="T26" s="142">
        <f t="shared" si="2"/>
        <v>0</v>
      </c>
      <c r="U26" s="43" t="s">
        <v>204</v>
      </c>
      <c r="W26"/>
      <c r="X26"/>
      <c r="Y26"/>
      <c r="Z26"/>
      <c r="AA26"/>
      <c r="AB26"/>
    </row>
    <row r="27" spans="1:28" ht="14.25">
      <c r="A27" s="344"/>
      <c r="B27" s="357"/>
      <c r="C27" s="357"/>
      <c r="D27" s="226" t="s">
        <v>205</v>
      </c>
      <c r="E27" s="94" t="s">
        <v>33</v>
      </c>
      <c r="F27" s="178"/>
      <c r="G27" s="289">
        <f t="shared" si="3"/>
        <v>0</v>
      </c>
      <c r="H27" s="290"/>
      <c r="I27" s="178"/>
      <c r="J27" s="289">
        <f t="shared" si="4"/>
        <v>0</v>
      </c>
      <c r="K27" s="290"/>
      <c r="L27" s="119"/>
      <c r="M27" s="314"/>
      <c r="N27" s="361"/>
      <c r="O27" s="56">
        <v>24.2</v>
      </c>
      <c r="P27" s="28" t="s">
        <v>65</v>
      </c>
      <c r="Q27" s="232">
        <v>2.4199999999999999E-2</v>
      </c>
      <c r="R27" s="51" t="s">
        <v>99</v>
      </c>
      <c r="S27" s="142">
        <f t="shared" si="1"/>
        <v>0</v>
      </c>
      <c r="T27" s="142">
        <f t="shared" si="2"/>
        <v>0</v>
      </c>
      <c r="U27" s="43" t="s">
        <v>205</v>
      </c>
      <c r="W27"/>
      <c r="X27"/>
      <c r="Y27"/>
      <c r="Z27"/>
      <c r="AA27"/>
      <c r="AB27"/>
    </row>
    <row r="28" spans="1:28" ht="14.25">
      <c r="A28" s="344"/>
      <c r="B28" s="357"/>
      <c r="C28" s="357"/>
      <c r="D28" s="226" t="s">
        <v>206</v>
      </c>
      <c r="E28" s="94" t="s">
        <v>33</v>
      </c>
      <c r="F28" s="178"/>
      <c r="G28" s="289">
        <f t="shared" si="3"/>
        <v>0</v>
      </c>
      <c r="H28" s="290"/>
      <c r="I28" s="178"/>
      <c r="J28" s="289">
        <f t="shared" si="4"/>
        <v>0</v>
      </c>
      <c r="K28" s="290"/>
      <c r="L28" s="119"/>
      <c r="M28" s="314"/>
      <c r="N28" s="361"/>
      <c r="O28" s="56">
        <v>27.8</v>
      </c>
      <c r="P28" s="28" t="s">
        <v>65</v>
      </c>
      <c r="Q28" s="232">
        <v>2.5899999999999999E-2</v>
      </c>
      <c r="R28" s="51" t="s">
        <v>99</v>
      </c>
      <c r="S28" s="142">
        <f t="shared" si="1"/>
        <v>0</v>
      </c>
      <c r="T28" s="142">
        <f t="shared" si="2"/>
        <v>0</v>
      </c>
      <c r="U28" s="43" t="s">
        <v>206</v>
      </c>
      <c r="W28"/>
      <c r="X28"/>
      <c r="Y28"/>
      <c r="Z28"/>
      <c r="AA28"/>
      <c r="AB28"/>
    </row>
    <row r="29" spans="1:28" ht="14.25">
      <c r="A29" s="344"/>
      <c r="B29" s="357" t="s">
        <v>42</v>
      </c>
      <c r="C29" s="357"/>
      <c r="D29" s="357"/>
      <c r="E29" s="94" t="s">
        <v>33</v>
      </c>
      <c r="F29" s="178"/>
      <c r="G29" s="289">
        <f t="shared" si="3"/>
        <v>0</v>
      </c>
      <c r="H29" s="290"/>
      <c r="I29" s="178"/>
      <c r="J29" s="289">
        <f t="shared" si="4"/>
        <v>0</v>
      </c>
      <c r="K29" s="290"/>
      <c r="L29" s="119"/>
      <c r="M29" s="314"/>
      <c r="N29" s="361"/>
      <c r="O29" s="82">
        <v>29</v>
      </c>
      <c r="P29" s="28" t="s">
        <v>65</v>
      </c>
      <c r="Q29" s="232">
        <v>2.9899999999999999E-2</v>
      </c>
      <c r="R29" s="51" t="s">
        <v>99</v>
      </c>
      <c r="S29" s="142">
        <f t="shared" si="1"/>
        <v>0</v>
      </c>
      <c r="T29" s="142">
        <f t="shared" si="2"/>
        <v>0</v>
      </c>
      <c r="U29" s="45" t="s">
        <v>42</v>
      </c>
      <c r="W29"/>
      <c r="X29"/>
      <c r="Y29"/>
      <c r="Z29"/>
      <c r="AA29"/>
      <c r="AB29"/>
    </row>
    <row r="30" spans="1:28" ht="14.25">
      <c r="A30" s="344"/>
      <c r="B30" s="357" t="s">
        <v>43</v>
      </c>
      <c r="C30" s="357"/>
      <c r="D30" s="357"/>
      <c r="E30" s="94" t="s">
        <v>33</v>
      </c>
      <c r="F30" s="178"/>
      <c r="G30" s="289">
        <f t="shared" si="3"/>
        <v>0</v>
      </c>
      <c r="H30" s="290"/>
      <c r="I30" s="178"/>
      <c r="J30" s="289">
        <f t="shared" si="4"/>
        <v>0</v>
      </c>
      <c r="K30" s="290"/>
      <c r="L30" s="119"/>
      <c r="M30" s="314"/>
      <c r="N30" s="361"/>
      <c r="O30" s="56">
        <v>37.299999999999997</v>
      </c>
      <c r="P30" s="28" t="s">
        <v>65</v>
      </c>
      <c r="Q30" s="232">
        <v>2.0899999999999998E-2</v>
      </c>
      <c r="R30" s="51" t="s">
        <v>99</v>
      </c>
      <c r="S30" s="142">
        <f t="shared" si="1"/>
        <v>0</v>
      </c>
      <c r="T30" s="142">
        <f t="shared" si="2"/>
        <v>0</v>
      </c>
      <c r="U30" s="45" t="s">
        <v>43</v>
      </c>
      <c r="W30"/>
      <c r="X30"/>
      <c r="Y30"/>
      <c r="Z30"/>
      <c r="AA30"/>
      <c r="AB30"/>
    </row>
    <row r="31" spans="1:28" ht="14.25">
      <c r="A31" s="344"/>
      <c r="B31" s="357" t="s">
        <v>44</v>
      </c>
      <c r="C31" s="357"/>
      <c r="D31" s="357"/>
      <c r="E31" s="94" t="s">
        <v>36</v>
      </c>
      <c r="F31" s="178"/>
      <c r="G31" s="289">
        <f t="shared" si="3"/>
        <v>0</v>
      </c>
      <c r="H31" s="290"/>
      <c r="I31" s="178"/>
      <c r="J31" s="289">
        <f t="shared" si="4"/>
        <v>0</v>
      </c>
      <c r="K31" s="290"/>
      <c r="L31" s="119"/>
      <c r="M31" s="314"/>
      <c r="N31" s="361"/>
      <c r="O31" s="56">
        <v>18.399999999999999</v>
      </c>
      <c r="P31" s="28" t="s">
        <v>163</v>
      </c>
      <c r="Q31" s="232">
        <v>1.09E-2</v>
      </c>
      <c r="R31" s="51" t="s">
        <v>99</v>
      </c>
      <c r="S31" s="142">
        <f t="shared" si="1"/>
        <v>0</v>
      </c>
      <c r="T31" s="142">
        <f t="shared" si="2"/>
        <v>0</v>
      </c>
      <c r="U31" s="45" t="s">
        <v>44</v>
      </c>
      <c r="W31"/>
      <c r="X31"/>
      <c r="Y31"/>
      <c r="Z31"/>
      <c r="AA31"/>
      <c r="AB31"/>
    </row>
    <row r="32" spans="1:28" ht="14.25">
      <c r="A32" s="344"/>
      <c r="B32" s="357" t="s">
        <v>45</v>
      </c>
      <c r="C32" s="357"/>
      <c r="D32" s="357"/>
      <c r="E32" s="94" t="s">
        <v>36</v>
      </c>
      <c r="F32" s="178"/>
      <c r="G32" s="289">
        <f t="shared" si="3"/>
        <v>0</v>
      </c>
      <c r="H32" s="290"/>
      <c r="I32" s="178"/>
      <c r="J32" s="289">
        <f t="shared" si="4"/>
        <v>0</v>
      </c>
      <c r="K32" s="290"/>
      <c r="L32" s="119"/>
      <c r="M32" s="314"/>
      <c r="N32" s="361"/>
      <c r="O32" s="56">
        <v>3.23</v>
      </c>
      <c r="P32" s="28" t="s">
        <v>163</v>
      </c>
      <c r="Q32" s="232">
        <v>2.64E-2</v>
      </c>
      <c r="R32" s="51" t="s">
        <v>99</v>
      </c>
      <c r="S32" s="142">
        <f t="shared" si="1"/>
        <v>0</v>
      </c>
      <c r="T32" s="142">
        <f t="shared" si="2"/>
        <v>0</v>
      </c>
      <c r="U32" s="45" t="s">
        <v>45</v>
      </c>
      <c r="W32"/>
      <c r="X32"/>
      <c r="Y32"/>
      <c r="Z32"/>
      <c r="AA32"/>
      <c r="AB32"/>
    </row>
    <row r="33" spans="1:28" ht="14.25">
      <c r="A33" s="344"/>
      <c r="B33" s="357" t="s">
        <v>207</v>
      </c>
      <c r="C33" s="357"/>
      <c r="D33" s="357"/>
      <c r="E33" s="226" t="s">
        <v>36</v>
      </c>
      <c r="F33" s="178"/>
      <c r="G33" s="289">
        <f t="shared" si="3"/>
        <v>0</v>
      </c>
      <c r="H33" s="290"/>
      <c r="I33" s="178"/>
      <c r="J33" s="289">
        <f t="shared" si="4"/>
        <v>0</v>
      </c>
      <c r="K33" s="290"/>
      <c r="L33" s="119"/>
      <c r="M33" s="314"/>
      <c r="N33" s="361"/>
      <c r="O33" s="56">
        <v>3.45</v>
      </c>
      <c r="P33" s="28" t="s">
        <v>163</v>
      </c>
      <c r="Q33" s="232">
        <v>2.64E-2</v>
      </c>
      <c r="R33" s="51" t="s">
        <v>99</v>
      </c>
      <c r="S33" s="142">
        <f t="shared" si="1"/>
        <v>0</v>
      </c>
      <c r="T33" s="142">
        <f t="shared" si="2"/>
        <v>0</v>
      </c>
      <c r="U33" s="45" t="s">
        <v>207</v>
      </c>
      <c r="W33"/>
      <c r="X33"/>
      <c r="Y33"/>
      <c r="Z33"/>
      <c r="AA33"/>
      <c r="AB33"/>
    </row>
    <row r="34" spans="1:28" ht="14.25">
      <c r="A34" s="344"/>
      <c r="B34" s="357" t="s">
        <v>46</v>
      </c>
      <c r="C34" s="357"/>
      <c r="D34" s="357"/>
      <c r="E34" s="94" t="s">
        <v>36</v>
      </c>
      <c r="F34" s="178"/>
      <c r="G34" s="289">
        <f t="shared" si="3"/>
        <v>0</v>
      </c>
      <c r="H34" s="290"/>
      <c r="I34" s="178"/>
      <c r="J34" s="289">
        <f t="shared" si="4"/>
        <v>0</v>
      </c>
      <c r="K34" s="290"/>
      <c r="L34" s="119"/>
      <c r="M34" s="314"/>
      <c r="N34" s="361"/>
      <c r="O34" s="56">
        <v>7.53</v>
      </c>
      <c r="P34" s="28" t="s">
        <v>163</v>
      </c>
      <c r="Q34" s="232">
        <v>4.2000000000000003E-2</v>
      </c>
      <c r="R34" s="51" t="s">
        <v>99</v>
      </c>
      <c r="S34" s="142">
        <f t="shared" si="1"/>
        <v>0</v>
      </c>
      <c r="T34" s="142">
        <f t="shared" si="2"/>
        <v>0</v>
      </c>
      <c r="U34" s="45" t="s">
        <v>46</v>
      </c>
      <c r="W34"/>
      <c r="X34"/>
      <c r="Y34"/>
      <c r="Z34"/>
      <c r="AA34"/>
      <c r="AB34"/>
    </row>
    <row r="35" spans="1:28" ht="14.25">
      <c r="A35" s="344"/>
      <c r="B35" s="287" t="s">
        <v>88</v>
      </c>
      <c r="C35" s="357" t="s">
        <v>47</v>
      </c>
      <c r="D35" s="357"/>
      <c r="E35" s="94" t="s">
        <v>36</v>
      </c>
      <c r="F35" s="178"/>
      <c r="G35" s="289">
        <f t="shared" si="3"/>
        <v>0</v>
      </c>
      <c r="H35" s="290"/>
      <c r="I35" s="178"/>
      <c r="J35" s="289">
        <f t="shared" si="4"/>
        <v>0</v>
      </c>
      <c r="K35" s="290"/>
      <c r="L35" s="119"/>
      <c r="M35" s="314"/>
      <c r="N35" s="361"/>
      <c r="O35" s="180">
        <v>45</v>
      </c>
      <c r="P35" s="28" t="s">
        <v>163</v>
      </c>
      <c r="Q35" s="238">
        <v>2.0499999999999998</v>
      </c>
      <c r="R35" s="51" t="s">
        <v>179</v>
      </c>
      <c r="S35" s="142">
        <f>ROUND(F35*Q35,0)</f>
        <v>0</v>
      </c>
      <c r="T35" s="142">
        <f>ROUND(I35*Q35,0)</f>
        <v>0</v>
      </c>
      <c r="U35" s="45" t="s">
        <v>47</v>
      </c>
      <c r="W35"/>
      <c r="X35"/>
      <c r="Y35"/>
      <c r="Z35"/>
      <c r="AA35"/>
      <c r="AB35"/>
    </row>
    <row r="36" spans="1:28" ht="14.25">
      <c r="A36" s="344"/>
      <c r="B36" s="300"/>
      <c r="C36" s="363" t="s">
        <v>48</v>
      </c>
      <c r="D36" s="363"/>
      <c r="E36" s="181"/>
      <c r="F36" s="178"/>
      <c r="G36" s="289">
        <f t="shared" ref="G36" si="5">ROUND(F36*O36,0)</f>
        <v>0</v>
      </c>
      <c r="H36" s="290"/>
      <c r="I36" s="178"/>
      <c r="J36" s="289">
        <f t="shared" ref="J36" si="6">ROUND(I36*O36,0)</f>
        <v>0</v>
      </c>
      <c r="K36" s="290"/>
      <c r="L36" s="119"/>
      <c r="M36" s="314"/>
      <c r="N36" s="361"/>
      <c r="O36" s="118"/>
      <c r="P36" s="116"/>
      <c r="Q36" s="233"/>
      <c r="R36" s="51" t="s">
        <v>99</v>
      </c>
      <c r="S36" s="142">
        <f t="shared" ref="S36" si="7">ROUND(G36*Q36*44/12,0)</f>
        <v>0</v>
      </c>
      <c r="T36" s="142">
        <f t="shared" ref="T36" si="8">ROUND(J36*Q36*44/12,0)</f>
        <v>0</v>
      </c>
      <c r="U36" s="45" t="s">
        <v>48</v>
      </c>
      <c r="W36"/>
      <c r="X36"/>
      <c r="Y36"/>
      <c r="Z36"/>
      <c r="AA36"/>
      <c r="AB36"/>
    </row>
    <row r="37" spans="1:28" ht="14.25">
      <c r="A37" s="344"/>
      <c r="B37" s="300"/>
      <c r="C37" s="363" t="s">
        <v>48</v>
      </c>
      <c r="D37" s="363"/>
      <c r="E37" s="181"/>
      <c r="F37" s="178"/>
      <c r="G37" s="289">
        <f t="shared" ref="G37" si="9">ROUND(F37*O37,0)</f>
        <v>0</v>
      </c>
      <c r="H37" s="290"/>
      <c r="I37" s="178"/>
      <c r="J37" s="289">
        <f t="shared" ref="J37" si="10">ROUND(I37*O37,0)</f>
        <v>0</v>
      </c>
      <c r="K37" s="290"/>
      <c r="L37" s="119"/>
      <c r="M37" s="314"/>
      <c r="N37" s="361"/>
      <c r="O37" s="118"/>
      <c r="P37" s="116"/>
      <c r="Q37" s="234"/>
      <c r="R37" s="51" t="s">
        <v>99</v>
      </c>
      <c r="S37" s="142">
        <f t="shared" ref="S37" si="11">ROUND(G37*Q37*44/12,0)</f>
        <v>0</v>
      </c>
      <c r="T37" s="142">
        <f t="shared" ref="T37" si="12">ROUND(J37*Q37*44/12,0)</f>
        <v>0</v>
      </c>
      <c r="U37" s="45" t="s">
        <v>48</v>
      </c>
      <c r="W37"/>
      <c r="X37"/>
      <c r="Y37"/>
      <c r="Z37"/>
      <c r="AA37"/>
      <c r="AB37"/>
    </row>
    <row r="38" spans="1:28" ht="14.25">
      <c r="A38" s="344"/>
      <c r="B38" s="362"/>
      <c r="C38" s="363" t="s">
        <v>48</v>
      </c>
      <c r="D38" s="363"/>
      <c r="E38" s="97"/>
      <c r="F38" s="178"/>
      <c r="G38" s="289">
        <f t="shared" si="3"/>
        <v>0</v>
      </c>
      <c r="H38" s="290"/>
      <c r="I38" s="178"/>
      <c r="J38" s="289">
        <f t="shared" si="4"/>
        <v>0</v>
      </c>
      <c r="K38" s="290"/>
      <c r="L38" s="119"/>
      <c r="M38" s="314"/>
      <c r="N38" s="361"/>
      <c r="O38" s="118"/>
      <c r="P38" s="116"/>
      <c r="Q38" s="234"/>
      <c r="R38" s="51" t="s">
        <v>99</v>
      </c>
      <c r="S38" s="142">
        <f t="shared" si="1"/>
        <v>0</v>
      </c>
      <c r="T38" s="142">
        <f t="shared" si="2"/>
        <v>0</v>
      </c>
      <c r="U38" s="45" t="s">
        <v>48</v>
      </c>
      <c r="W38"/>
      <c r="X38"/>
      <c r="Y38"/>
      <c r="Z38"/>
      <c r="AA38"/>
      <c r="AB38"/>
    </row>
    <row r="39" spans="1:28" ht="14.25">
      <c r="A39" s="381"/>
      <c r="B39" s="357" t="s">
        <v>208</v>
      </c>
      <c r="C39" s="357"/>
      <c r="D39" s="357"/>
      <c r="E39" s="94" t="s">
        <v>77</v>
      </c>
      <c r="F39" s="151"/>
      <c r="G39" s="289">
        <f>SUM(G8:H38)</f>
        <v>0</v>
      </c>
      <c r="H39" s="290"/>
      <c r="I39" s="182"/>
      <c r="J39" s="364">
        <f>SUM(J8:K38)</f>
        <v>0</v>
      </c>
      <c r="K39" s="365"/>
      <c r="L39" s="119"/>
      <c r="M39" s="314"/>
      <c r="N39" s="361"/>
      <c r="O39" s="229"/>
      <c r="P39" s="104"/>
      <c r="Q39" s="235"/>
      <c r="R39" s="93"/>
      <c r="S39" s="143">
        <f>SUM(S8:S38)</f>
        <v>0</v>
      </c>
      <c r="T39" s="143">
        <f>SUM(T8:T38)</f>
        <v>0</v>
      </c>
      <c r="U39" s="45" t="str">
        <f>B39</f>
        <v>小計（化石燃料）㋐</v>
      </c>
      <c r="W39"/>
      <c r="X39"/>
      <c r="Y39"/>
      <c r="Z39"/>
      <c r="AA39"/>
      <c r="AB39"/>
    </row>
    <row r="40" spans="1:28" ht="14.25" customHeight="1">
      <c r="A40" s="342" t="s">
        <v>146</v>
      </c>
      <c r="B40" s="375" t="s">
        <v>149</v>
      </c>
      <c r="C40" s="378" t="s">
        <v>151</v>
      </c>
      <c r="D40" s="379"/>
      <c r="E40" s="226" t="s">
        <v>77</v>
      </c>
      <c r="F40" s="178"/>
      <c r="G40" s="289">
        <f>ROUND(F40*O40,0)</f>
        <v>0</v>
      </c>
      <c r="H40" s="290"/>
      <c r="I40" s="178"/>
      <c r="J40" s="289">
        <f t="shared" ref="J40" si="13">ROUND(I40*O40,0)</f>
        <v>0</v>
      </c>
      <c r="K40" s="290"/>
      <c r="L40" s="150"/>
      <c r="M40" s="338">
        <f>ROUND(L40*O40,0)</f>
        <v>0</v>
      </c>
      <c r="N40" s="359"/>
      <c r="O40" s="57">
        <v>1.17</v>
      </c>
      <c r="P40" s="28" t="s">
        <v>67</v>
      </c>
      <c r="Q40" s="232">
        <v>6.54E-2</v>
      </c>
      <c r="R40" s="51" t="s">
        <v>100</v>
      </c>
      <c r="S40" s="142">
        <f>ROUND(F40*Q40,0)</f>
        <v>0</v>
      </c>
      <c r="T40" s="142">
        <f>ROUND(I40*Q40,0)</f>
        <v>0</v>
      </c>
      <c r="U40" s="45" t="s">
        <v>49</v>
      </c>
    </row>
    <row r="41" spans="1:28" ht="14.25" customHeight="1">
      <c r="A41" s="344"/>
      <c r="B41" s="376"/>
      <c r="C41" s="378" t="s">
        <v>150</v>
      </c>
      <c r="D41" s="379"/>
      <c r="E41" s="226" t="s">
        <v>77</v>
      </c>
      <c r="F41" s="178"/>
      <c r="G41" s="289">
        <f t="shared" ref="G41:G44" si="14">ROUND(F41*O41,0)</f>
        <v>0</v>
      </c>
      <c r="H41" s="290"/>
      <c r="I41" s="178"/>
      <c r="J41" s="289">
        <f t="shared" ref="J41:J44" si="15">ROUND(I41*O41,0)</f>
        <v>0</v>
      </c>
      <c r="K41" s="360"/>
      <c r="L41" s="150"/>
      <c r="M41" s="338">
        <f t="shared" ref="M41:M44" si="16">ROUND(L41*O41,0)</f>
        <v>0</v>
      </c>
      <c r="N41" s="359"/>
      <c r="O41" s="56">
        <v>1.19</v>
      </c>
      <c r="P41" s="28" t="s">
        <v>67</v>
      </c>
      <c r="Q41" s="239">
        <v>5.3199999999999997E-2</v>
      </c>
      <c r="R41" s="51" t="s">
        <v>100</v>
      </c>
      <c r="S41" s="142">
        <f t="shared" ref="S41:S44" si="17">ROUND(F41*Q41,0)</f>
        <v>0</v>
      </c>
      <c r="T41" s="142">
        <f t="shared" ref="T41:T44" si="18">ROUND(I41*Q41,0)</f>
        <v>0</v>
      </c>
      <c r="U41" s="45" t="s">
        <v>50</v>
      </c>
    </row>
    <row r="42" spans="1:28" ht="14.25" customHeight="1">
      <c r="A42" s="344"/>
      <c r="B42" s="376"/>
      <c r="C42" s="378" t="s">
        <v>51</v>
      </c>
      <c r="D42" s="379"/>
      <c r="E42" s="226" t="s">
        <v>77</v>
      </c>
      <c r="F42" s="178"/>
      <c r="G42" s="289">
        <f t="shared" si="14"/>
        <v>0</v>
      </c>
      <c r="H42" s="290"/>
      <c r="I42" s="178"/>
      <c r="J42" s="289">
        <f t="shared" si="15"/>
        <v>0</v>
      </c>
      <c r="K42" s="360"/>
      <c r="L42" s="150"/>
      <c r="M42" s="338">
        <f t="shared" si="16"/>
        <v>0</v>
      </c>
      <c r="N42" s="359"/>
      <c r="O42" s="56">
        <v>1.19</v>
      </c>
      <c r="P42" s="28" t="s">
        <v>67</v>
      </c>
      <c r="Q42" s="239">
        <v>5.3199999999999997E-2</v>
      </c>
      <c r="R42" s="51" t="s">
        <v>100</v>
      </c>
      <c r="S42" s="142">
        <f t="shared" si="17"/>
        <v>0</v>
      </c>
      <c r="T42" s="142">
        <f t="shared" si="18"/>
        <v>0</v>
      </c>
      <c r="U42" s="45" t="s">
        <v>51</v>
      </c>
    </row>
    <row r="43" spans="1:28" ht="14.25" customHeight="1">
      <c r="A43" s="344"/>
      <c r="B43" s="376"/>
      <c r="C43" s="378" t="s">
        <v>52</v>
      </c>
      <c r="D43" s="379"/>
      <c r="E43" s="226" t="s">
        <v>77</v>
      </c>
      <c r="F43" s="178"/>
      <c r="G43" s="289">
        <f t="shared" si="14"/>
        <v>0</v>
      </c>
      <c r="H43" s="290"/>
      <c r="I43" s="178"/>
      <c r="J43" s="289">
        <f t="shared" si="15"/>
        <v>0</v>
      </c>
      <c r="K43" s="360"/>
      <c r="L43" s="150"/>
      <c r="M43" s="289">
        <f t="shared" si="16"/>
        <v>0</v>
      </c>
      <c r="N43" s="358"/>
      <c r="O43" s="56">
        <v>1.19</v>
      </c>
      <c r="P43" s="28" t="s">
        <v>67</v>
      </c>
      <c r="Q43" s="239">
        <v>5.3199999999999997E-2</v>
      </c>
      <c r="R43" s="51" t="s">
        <v>100</v>
      </c>
      <c r="S43" s="142">
        <f t="shared" si="17"/>
        <v>0</v>
      </c>
      <c r="T43" s="142">
        <f t="shared" si="18"/>
        <v>0</v>
      </c>
      <c r="U43" s="45" t="s">
        <v>52</v>
      </c>
    </row>
    <row r="44" spans="1:28" ht="14.25" customHeight="1">
      <c r="A44" s="344"/>
      <c r="B44" s="377"/>
      <c r="C44" s="378" t="s">
        <v>152</v>
      </c>
      <c r="D44" s="379"/>
      <c r="E44" s="226" t="s">
        <v>77</v>
      </c>
      <c r="F44" s="178"/>
      <c r="G44" s="289">
        <f t="shared" si="14"/>
        <v>0</v>
      </c>
      <c r="H44" s="290"/>
      <c r="I44" s="178"/>
      <c r="J44" s="289">
        <f t="shared" si="15"/>
        <v>0</v>
      </c>
      <c r="K44" s="360"/>
      <c r="L44" s="150"/>
      <c r="M44" s="289">
        <f t="shared" si="16"/>
        <v>0</v>
      </c>
      <c r="N44" s="358"/>
      <c r="O44" s="230"/>
      <c r="P44" s="28" t="s">
        <v>67</v>
      </c>
      <c r="Q44" s="234"/>
      <c r="R44" s="51" t="s">
        <v>100</v>
      </c>
      <c r="S44" s="142">
        <f t="shared" si="17"/>
        <v>0</v>
      </c>
      <c r="T44" s="142">
        <f t="shared" si="18"/>
        <v>0</v>
      </c>
      <c r="U44" s="45" t="s">
        <v>152</v>
      </c>
    </row>
    <row r="45" spans="1:28" ht="14.25">
      <c r="A45" s="344"/>
      <c r="B45" s="356" t="s">
        <v>209</v>
      </c>
      <c r="C45" s="357"/>
      <c r="D45" s="357"/>
      <c r="E45" s="226" t="s">
        <v>77</v>
      </c>
      <c r="F45" s="119"/>
      <c r="G45" s="289">
        <f>SUM(G40:H44)</f>
        <v>0</v>
      </c>
      <c r="H45" s="290"/>
      <c r="I45" s="183"/>
      <c r="J45" s="336">
        <f>SUM(J40:K44)</f>
        <v>0</v>
      </c>
      <c r="K45" s="349"/>
      <c r="L45" s="153"/>
      <c r="M45" s="336">
        <f>SUM(M40:N44)</f>
        <v>0</v>
      </c>
      <c r="N45" s="349"/>
      <c r="O45" s="229"/>
      <c r="P45" s="104"/>
      <c r="Q45" s="235"/>
      <c r="R45" s="93"/>
      <c r="S45" s="144">
        <f>SUM(S40:S44)</f>
        <v>0</v>
      </c>
      <c r="T45" s="144">
        <f>SUM(T40:T44)</f>
        <v>0</v>
      </c>
      <c r="U45" s="45" t="str">
        <f>B45</f>
        <v>小計（熱）㋑</v>
      </c>
    </row>
    <row r="46" spans="1:28" ht="15" customHeight="1">
      <c r="A46" s="345" t="s">
        <v>210</v>
      </c>
      <c r="B46" s="350" t="s">
        <v>211</v>
      </c>
      <c r="C46" s="353"/>
      <c r="D46" s="353"/>
      <c r="E46" s="226" t="s">
        <v>77</v>
      </c>
      <c r="F46" s="119"/>
      <c r="G46" s="289">
        <f>G39+G45</f>
        <v>0</v>
      </c>
      <c r="H46" s="290"/>
      <c r="I46" s="183"/>
      <c r="J46" s="289">
        <f>J39+J45</f>
        <v>0</v>
      </c>
      <c r="K46" s="290"/>
      <c r="L46" s="119"/>
      <c r="M46" s="338">
        <f>M45</f>
        <v>0</v>
      </c>
      <c r="N46" s="339"/>
      <c r="O46" s="229"/>
      <c r="P46" s="104"/>
      <c r="Q46" s="235"/>
      <c r="R46" s="93"/>
      <c r="S46" s="145">
        <f>S39+S45</f>
        <v>0</v>
      </c>
      <c r="T46" s="145">
        <f>T39+T45</f>
        <v>0</v>
      </c>
      <c r="U46" s="45" t="str">
        <f>B46</f>
        <v>化石燃料等（㋐＋㋑）㋒</v>
      </c>
    </row>
    <row r="47" spans="1:28" ht="15" customHeight="1">
      <c r="A47" s="346"/>
      <c r="B47" s="350" t="s">
        <v>212</v>
      </c>
      <c r="C47" s="351"/>
      <c r="D47" s="351"/>
      <c r="E47" s="351"/>
      <c r="F47" s="352"/>
      <c r="G47" s="289">
        <f>G46*0.0258</f>
        <v>0</v>
      </c>
      <c r="H47" s="290"/>
      <c r="I47" s="184"/>
      <c r="J47" s="354">
        <f>J46*0.0258</f>
        <v>0</v>
      </c>
      <c r="K47" s="355"/>
      <c r="L47" s="120"/>
      <c r="M47" s="354">
        <f>M46*0.0258</f>
        <v>0</v>
      </c>
      <c r="N47" s="355"/>
      <c r="O47" s="229"/>
      <c r="P47" s="104"/>
      <c r="Q47" s="235"/>
      <c r="R47" s="93"/>
      <c r="S47" s="146"/>
      <c r="T47" s="146"/>
      <c r="U47" s="240" t="str">
        <f>B47</f>
        <v>化石燃料等の使用量（㋐＋㋑）（原油換算kl）㋓</v>
      </c>
    </row>
    <row r="48" spans="1:28" ht="14.25" customHeight="1">
      <c r="A48" s="342" t="s">
        <v>54</v>
      </c>
      <c r="B48" s="287" t="s">
        <v>222</v>
      </c>
      <c r="C48" s="347" t="s">
        <v>223</v>
      </c>
      <c r="D48" s="348"/>
      <c r="E48" s="226" t="s">
        <v>164</v>
      </c>
      <c r="F48" s="178"/>
      <c r="G48" s="289">
        <f t="shared" ref="G48:G50" si="19">ROUND(F48*O48,0)</f>
        <v>0</v>
      </c>
      <c r="H48" s="290"/>
      <c r="I48" s="184"/>
      <c r="J48" s="291"/>
      <c r="K48" s="292"/>
      <c r="L48" s="122"/>
      <c r="M48" s="314"/>
      <c r="N48" s="315"/>
      <c r="O48" s="57">
        <v>8.64</v>
      </c>
      <c r="P48" s="28" t="s">
        <v>165</v>
      </c>
      <c r="Q48" s="236">
        <v>0.43099999999999999</v>
      </c>
      <c r="R48" s="51" t="s">
        <v>94</v>
      </c>
      <c r="S48" s="142">
        <f t="shared" ref="S48:S49" si="20">ROUND(F48*Q48,0)</f>
        <v>0</v>
      </c>
      <c r="T48" s="146"/>
      <c r="U48" s="43" t="str">
        <f>C48</f>
        <v>電気事業者</v>
      </c>
    </row>
    <row r="49" spans="1:21" ht="14.25" customHeight="1">
      <c r="A49" s="343"/>
      <c r="B49" s="300"/>
      <c r="C49" s="312"/>
      <c r="D49" s="313"/>
      <c r="E49" s="226" t="s">
        <v>78</v>
      </c>
      <c r="F49" s="178"/>
      <c r="G49" s="289">
        <f t="shared" si="19"/>
        <v>0</v>
      </c>
      <c r="H49" s="290"/>
      <c r="I49" s="184"/>
      <c r="J49" s="291"/>
      <c r="K49" s="292"/>
      <c r="L49" s="122"/>
      <c r="M49" s="314"/>
      <c r="N49" s="315"/>
      <c r="O49" s="57">
        <v>8.64</v>
      </c>
      <c r="P49" s="28" t="s">
        <v>165</v>
      </c>
      <c r="Q49" s="236">
        <v>0.43099999999999999</v>
      </c>
      <c r="R49" s="51" t="s">
        <v>94</v>
      </c>
      <c r="S49" s="142">
        <f t="shared" si="20"/>
        <v>0</v>
      </c>
      <c r="T49" s="146"/>
      <c r="U49" s="43">
        <f>C49</f>
        <v>0</v>
      </c>
    </row>
    <row r="50" spans="1:21" ht="25.5" customHeight="1">
      <c r="A50" s="344"/>
      <c r="B50" s="301"/>
      <c r="C50" s="287" t="s">
        <v>235</v>
      </c>
      <c r="D50" s="288"/>
      <c r="E50" s="226" t="s">
        <v>78</v>
      </c>
      <c r="F50" s="178"/>
      <c r="G50" s="289">
        <f t="shared" si="19"/>
        <v>0</v>
      </c>
      <c r="H50" s="290"/>
      <c r="I50" s="184"/>
      <c r="J50" s="291"/>
      <c r="K50" s="292"/>
      <c r="L50" s="122"/>
      <c r="M50" s="314"/>
      <c r="N50" s="315"/>
      <c r="O50" s="57">
        <v>8.64</v>
      </c>
      <c r="P50" s="28" t="s">
        <v>165</v>
      </c>
      <c r="Q50" s="236">
        <v>0.43099999999999999</v>
      </c>
      <c r="R50" s="51" t="s">
        <v>94</v>
      </c>
      <c r="S50" s="142">
        <f t="shared" ref="S50" si="21">ROUND(F50*Q50,0)</f>
        <v>0</v>
      </c>
      <c r="T50" s="146"/>
      <c r="U50" s="135" t="str">
        <f>C50</f>
        <v>上記以外
(他事業所からの供給等)</v>
      </c>
    </row>
    <row r="51" spans="1:21" ht="14.25" customHeight="1">
      <c r="A51" s="344"/>
      <c r="B51" s="425" t="s">
        <v>242</v>
      </c>
      <c r="C51" s="340" t="s">
        <v>180</v>
      </c>
      <c r="D51" s="341"/>
      <c r="E51" s="226" t="s">
        <v>78</v>
      </c>
      <c r="F51" s="179"/>
      <c r="G51" s="436" t="s">
        <v>176</v>
      </c>
      <c r="H51" s="437"/>
      <c r="I51" s="178"/>
      <c r="J51" s="336">
        <f>I51*O51</f>
        <v>0</v>
      </c>
      <c r="K51" s="337"/>
      <c r="L51" s="122"/>
      <c r="M51" s="314"/>
      <c r="N51" s="315"/>
      <c r="O51" s="231">
        <v>8.64</v>
      </c>
      <c r="P51" s="28" t="s">
        <v>165</v>
      </c>
      <c r="Q51" s="237"/>
      <c r="R51" s="51" t="s">
        <v>94</v>
      </c>
      <c r="S51" s="147"/>
      <c r="T51" s="142">
        <f t="shared" ref="T51:T52" si="22">ROUND(I51*Q51,0)</f>
        <v>0</v>
      </c>
      <c r="U51" s="43" t="str">
        <f>C51</f>
        <v>主燃料（　　　　　　）</v>
      </c>
    </row>
    <row r="52" spans="1:21" ht="14.25">
      <c r="A52" s="344"/>
      <c r="B52" s="426"/>
      <c r="C52" s="340" t="s">
        <v>180</v>
      </c>
      <c r="D52" s="341"/>
      <c r="E52" s="226" t="s">
        <v>78</v>
      </c>
      <c r="F52" s="179"/>
      <c r="G52" s="438"/>
      <c r="H52" s="439"/>
      <c r="I52" s="178"/>
      <c r="J52" s="336">
        <f>I52*O52</f>
        <v>0</v>
      </c>
      <c r="K52" s="337"/>
      <c r="L52" s="122"/>
      <c r="M52" s="314"/>
      <c r="N52" s="315"/>
      <c r="O52" s="231">
        <v>8.64</v>
      </c>
      <c r="P52" s="28" t="s">
        <v>165</v>
      </c>
      <c r="Q52" s="237"/>
      <c r="R52" s="51" t="s">
        <v>94</v>
      </c>
      <c r="S52" s="147"/>
      <c r="T52" s="142">
        <f t="shared" si="22"/>
        <v>0</v>
      </c>
      <c r="U52" s="43" t="str">
        <f t="shared" ref="U52" si="23">C52</f>
        <v>主燃料（　　　　　　）</v>
      </c>
    </row>
    <row r="53" spans="1:21" ht="24" customHeight="1">
      <c r="A53" s="227" t="s">
        <v>233</v>
      </c>
      <c r="B53" s="257" t="s">
        <v>234</v>
      </c>
      <c r="C53" s="423"/>
      <c r="D53" s="424"/>
      <c r="E53" s="99" t="s">
        <v>183</v>
      </c>
      <c r="F53" s="152">
        <f>F48+F49+F50+F51+F52</f>
        <v>0</v>
      </c>
      <c r="G53" s="289">
        <f>G48+G49+G50</f>
        <v>0</v>
      </c>
      <c r="H53" s="290" t="e">
        <f>H48+H49+#REF!+H50+#REF!-#REF!-#REF!-#REF!</f>
        <v>#REF!</v>
      </c>
      <c r="I53" s="152">
        <f>I51+I52</f>
        <v>0</v>
      </c>
      <c r="J53" s="336">
        <f>J51+J52</f>
        <v>0</v>
      </c>
      <c r="K53" s="337" t="e">
        <f>K48+K49+#REF!+K50+#REF!-#REF!-#REF!-#REF!</f>
        <v>#REF!</v>
      </c>
      <c r="L53" s="123"/>
      <c r="M53" s="427"/>
      <c r="N53" s="428"/>
      <c r="O53" s="103"/>
      <c r="P53" s="104"/>
      <c r="Q53" s="131"/>
      <c r="R53" s="93"/>
      <c r="S53" s="148">
        <f>S48+S49+S50</f>
        <v>0</v>
      </c>
      <c r="T53" s="148">
        <f>T51+T52</f>
        <v>0</v>
      </c>
      <c r="U53" s="100" t="str">
        <f>B53</f>
        <v>電気の使用量 ㋔</v>
      </c>
    </row>
    <row r="54" spans="1:21" ht="15" customHeight="1">
      <c r="A54" s="429" t="s">
        <v>224</v>
      </c>
      <c r="B54" s="351"/>
      <c r="C54" s="351"/>
      <c r="D54" s="351"/>
      <c r="E54" s="351"/>
      <c r="F54" s="352"/>
      <c r="G54" s="298">
        <f>G46+G53</f>
        <v>0</v>
      </c>
      <c r="H54" s="299"/>
      <c r="I54" s="184"/>
      <c r="J54" s="298">
        <f>J46+J53</f>
        <v>0</v>
      </c>
      <c r="K54" s="299"/>
      <c r="L54" s="120"/>
      <c r="M54" s="298">
        <f>M46+M53</f>
        <v>0</v>
      </c>
      <c r="N54" s="299"/>
      <c r="O54" s="161"/>
      <c r="P54" s="162"/>
      <c r="Q54" s="163"/>
      <c r="R54" s="164"/>
      <c r="S54" s="149">
        <f>S46+S53</f>
        <v>0</v>
      </c>
      <c r="T54" s="149">
        <f>T46+T53</f>
        <v>0</v>
      </c>
      <c r="U54" s="100" t="str">
        <f>A54</f>
        <v>合計 GJ　（㋒+㋔）</v>
      </c>
    </row>
    <row r="55" spans="1:21" ht="21" customHeight="1" thickBot="1">
      <c r="A55" s="332" t="s">
        <v>225</v>
      </c>
      <c r="B55" s="333"/>
      <c r="C55" s="333"/>
      <c r="D55" s="333"/>
      <c r="E55" s="333"/>
      <c r="F55" s="334"/>
      <c r="G55" s="159" t="s">
        <v>155</v>
      </c>
      <c r="H55" s="202">
        <f>G54*0.0258</f>
        <v>0</v>
      </c>
      <c r="I55" s="216"/>
      <c r="J55" s="217" t="s">
        <v>156</v>
      </c>
      <c r="K55" s="202">
        <f>J54*0.0258</f>
        <v>0</v>
      </c>
      <c r="L55" s="62"/>
      <c r="M55" s="160" t="s">
        <v>185</v>
      </c>
      <c r="N55" s="203">
        <f>M54*0.0258</f>
        <v>0</v>
      </c>
      <c r="O55" s="59">
        <v>2.58E-2</v>
      </c>
      <c r="P55" s="29" t="s">
        <v>181</v>
      </c>
      <c r="Q55" s="131"/>
      <c r="R55" s="93"/>
      <c r="S55" s="218">
        <f>ROUND(S54-T54,0)</f>
        <v>0</v>
      </c>
      <c r="T55" s="285" t="s">
        <v>240</v>
      </c>
      <c r="U55" s="286"/>
    </row>
    <row r="56" spans="1:21" ht="21" customHeight="1">
      <c r="A56" s="170"/>
      <c r="B56" s="171"/>
      <c r="C56" s="171"/>
      <c r="D56" s="171"/>
      <c r="E56" s="171"/>
      <c r="F56" s="335" t="s">
        <v>184</v>
      </c>
      <c r="G56" s="335"/>
      <c r="H56" s="243">
        <f>H55-K55-N55</f>
        <v>0</v>
      </c>
      <c r="I56" s="293" t="str">
        <f>IF('旧第１表（移行措置用　入力不要）'!H49=0,"",IFERROR("("&amp;TEXT('旧第１表（移行措置用　入力不要）'!H49,"######,###")&amp;")",""))</f>
        <v/>
      </c>
      <c r="J56" s="294"/>
      <c r="K56" s="228" t="s">
        <v>226</v>
      </c>
      <c r="L56"/>
      <c r="M56"/>
      <c r="N56"/>
      <c r="O56" s="172"/>
      <c r="P56" s="173"/>
      <c r="Q56"/>
      <c r="R56"/>
      <c r="S56" s="219" t="str">
        <f>IF('旧第１表（移行措置用　入力不要）'!S49=0,"",IFERROR("("&amp;TEXT('旧第１表（移行措置用　入力不要）'!S49,"######,###")&amp;")",""))</f>
        <v/>
      </c>
      <c r="T56" s="220"/>
      <c r="U56" s="174"/>
    </row>
    <row r="57" spans="1:21">
      <c r="S57"/>
      <c r="T57"/>
      <c r="U57"/>
    </row>
    <row r="58" spans="1:21">
      <c r="A58" s="30" t="s">
        <v>80</v>
      </c>
      <c r="B58" s="14"/>
    </row>
    <row r="59" spans="1:21">
      <c r="A59" s="416"/>
      <c r="B59" s="417"/>
      <c r="C59" s="417"/>
      <c r="D59" s="417"/>
      <c r="E59" s="417"/>
      <c r="F59" s="417"/>
      <c r="G59" s="417"/>
      <c r="H59" s="417"/>
      <c r="I59" s="422"/>
      <c r="J59" s="418" t="s">
        <v>153</v>
      </c>
      <c r="K59" s="419"/>
      <c r="L59" s="418" t="s">
        <v>157</v>
      </c>
      <c r="M59" s="419"/>
      <c r="N59" s="316" t="s">
        <v>166</v>
      </c>
      <c r="O59" s="317"/>
      <c r="P59" s="47"/>
    </row>
    <row r="60" spans="1:21" ht="17.25" customHeight="1">
      <c r="A60" s="31" t="s">
        <v>89</v>
      </c>
      <c r="B60" s="15"/>
      <c r="C60" s="15"/>
      <c r="D60" s="15"/>
      <c r="E60" s="15"/>
      <c r="F60" s="108"/>
      <c r="G60" s="15"/>
      <c r="H60" s="15"/>
      <c r="I60" s="16"/>
      <c r="J60" s="324"/>
      <c r="K60" s="325"/>
      <c r="L60" s="328"/>
      <c r="M60" s="329"/>
      <c r="N60" s="318" t="str">
        <f>IFERROR(L60/J60,"")</f>
        <v/>
      </c>
      <c r="O60" s="319"/>
      <c r="P60" s="47"/>
    </row>
    <row r="61" spans="1:21" ht="17.25" customHeight="1">
      <c r="A61" s="32" t="s">
        <v>227</v>
      </c>
      <c r="B61" s="17"/>
      <c r="C61" s="17"/>
      <c r="D61" s="17"/>
      <c r="E61" s="124"/>
      <c r="F61" s="214"/>
      <c r="G61" s="17" t="s">
        <v>158</v>
      </c>
      <c r="H61" s="215"/>
      <c r="I61" s="125" t="s">
        <v>159</v>
      </c>
      <c r="J61" s="326"/>
      <c r="K61" s="327"/>
      <c r="L61" s="330"/>
      <c r="M61" s="331"/>
      <c r="N61" s="320"/>
      <c r="O61" s="321"/>
      <c r="P61" s="47"/>
    </row>
    <row r="62" spans="1:21">
      <c r="A62" s="8"/>
      <c r="O62" s="7"/>
    </row>
    <row r="63" spans="1:21">
      <c r="A63" s="416"/>
      <c r="B63" s="417"/>
      <c r="C63" s="417"/>
      <c r="D63" s="417"/>
      <c r="E63" s="417"/>
      <c r="F63" s="417"/>
      <c r="G63" s="417"/>
      <c r="H63" s="417"/>
      <c r="I63" s="417"/>
      <c r="J63" s="418" t="s">
        <v>153</v>
      </c>
      <c r="K63" s="419"/>
      <c r="L63" s="418" t="s">
        <v>154</v>
      </c>
      <c r="M63" s="419"/>
      <c r="N63" s="316" t="s">
        <v>166</v>
      </c>
      <c r="O63" s="317"/>
    </row>
    <row r="64" spans="1:21" ht="13.5" customHeight="1">
      <c r="A64" s="302" t="s">
        <v>228</v>
      </c>
      <c r="B64" s="303"/>
      <c r="C64" s="308" t="s">
        <v>186</v>
      </c>
      <c r="D64" s="309"/>
      <c r="E64" s="309"/>
      <c r="F64" s="309"/>
      <c r="G64" s="309"/>
      <c r="H64" s="309"/>
      <c r="I64" s="14"/>
      <c r="J64" s="420"/>
      <c r="K64" s="421"/>
      <c r="L64" s="432">
        <f>IFERROR(IF(L60&gt;0,ROUND((H56/L60),4-INT(LOG(H56/L60))-1),0),"")</f>
        <v>0</v>
      </c>
      <c r="M64" s="325"/>
      <c r="N64" s="318" t="str">
        <f>IFERROR(L64/J64,"")</f>
        <v/>
      </c>
      <c r="O64" s="319"/>
      <c r="P64" s="241" t="s">
        <v>230</v>
      </c>
      <c r="Q64" s="242"/>
      <c r="R64" s="242"/>
      <c r="S64" s="242"/>
      <c r="T64" s="242"/>
      <c r="U64" s="128"/>
    </row>
    <row r="65" spans="1:22" ht="13.5" customHeight="1">
      <c r="A65" s="304"/>
      <c r="B65" s="305"/>
      <c r="C65" s="303" t="s">
        <v>229</v>
      </c>
      <c r="D65" s="310"/>
      <c r="E65" s="310"/>
      <c r="F65" s="310"/>
      <c r="G65" s="310"/>
      <c r="H65" s="310"/>
      <c r="I65" s="14"/>
      <c r="J65" s="421"/>
      <c r="K65" s="421"/>
      <c r="L65" s="433"/>
      <c r="M65" s="434"/>
      <c r="N65" s="322"/>
      <c r="O65" s="323"/>
      <c r="P65" s="241" t="s">
        <v>231</v>
      </c>
      <c r="Q65" s="242"/>
      <c r="R65" s="242"/>
      <c r="S65" s="242"/>
      <c r="T65" s="242"/>
      <c r="U65" s="128"/>
    </row>
    <row r="66" spans="1:22" ht="13.5" customHeight="1">
      <c r="A66" s="306"/>
      <c r="B66" s="307"/>
      <c r="C66" s="311"/>
      <c r="D66" s="311"/>
      <c r="E66" s="311"/>
      <c r="F66" s="311"/>
      <c r="G66" s="311"/>
      <c r="H66" s="311"/>
      <c r="I66" s="17"/>
      <c r="J66" s="421"/>
      <c r="K66" s="421"/>
      <c r="L66" s="435" t="str">
        <f>IF('旧第１表（移行措置用　入力不要）'!J56=0,"",IFERROR("("&amp;TEXT('旧第１表（移行措置用　入力不要）'!J56,"0#####.#####")&amp;")",""))</f>
        <v/>
      </c>
      <c r="M66" s="327" t="e">
        <v>#VALUE!</v>
      </c>
      <c r="N66" s="430" t="str">
        <f>IFERROR("("&amp;TEXT('旧第１表（移行措置用　入力不要）'!J56/J64*100,"###.#")&amp;"%)","")</f>
        <v/>
      </c>
      <c r="O66" s="431" t="e">
        <v>#VALUE!</v>
      </c>
      <c r="P66" s="79" t="s">
        <v>232</v>
      </c>
    </row>
    <row r="67" spans="1:22">
      <c r="A67" s="35"/>
    </row>
    <row r="68" spans="1:22">
      <c r="A68" s="30" t="s">
        <v>168</v>
      </c>
      <c r="B68" s="14"/>
    </row>
    <row r="69" spans="1:22" ht="215.25" customHeight="1">
      <c r="B69" s="295"/>
      <c r="C69" s="296"/>
      <c r="D69" s="296"/>
      <c r="E69" s="296"/>
      <c r="F69" s="296"/>
      <c r="G69" s="296"/>
      <c r="H69" s="296"/>
      <c r="I69" s="296"/>
      <c r="J69" s="296"/>
      <c r="K69" s="296"/>
      <c r="L69" s="296"/>
      <c r="M69" s="296"/>
      <c r="N69" s="296"/>
      <c r="O69" s="297"/>
    </row>
    <row r="71" spans="1:22" ht="39.950000000000003" customHeight="1">
      <c r="A71" s="415" t="s">
        <v>187</v>
      </c>
      <c r="B71" s="415"/>
      <c r="C71" s="415"/>
      <c r="D71" s="415"/>
      <c r="E71" s="415"/>
      <c r="F71" s="415"/>
      <c r="G71" s="415"/>
      <c r="H71" s="415"/>
      <c r="I71" s="415"/>
      <c r="J71" s="415"/>
      <c r="K71" s="415"/>
      <c r="L71" s="415"/>
      <c r="M71" s="415"/>
      <c r="N71" s="415"/>
      <c r="O71" s="68"/>
      <c r="P71" s="70"/>
      <c r="Q71" s="71"/>
      <c r="R71" s="70"/>
      <c r="S71" s="134"/>
      <c r="T71" s="134"/>
      <c r="U71" s="70"/>
      <c r="V71" s="72"/>
    </row>
    <row r="72" spans="1:22" ht="17.25" customHeight="1">
      <c r="A72" s="415" t="s">
        <v>188</v>
      </c>
      <c r="B72" s="415"/>
      <c r="C72" s="415"/>
      <c r="D72" s="415"/>
      <c r="E72" s="415"/>
      <c r="F72" s="415"/>
      <c r="G72" s="415"/>
      <c r="H72" s="415"/>
      <c r="I72" s="415"/>
      <c r="J72" s="415"/>
      <c r="K72" s="415"/>
      <c r="L72" s="415"/>
      <c r="M72" s="415"/>
      <c r="N72" s="415"/>
      <c r="O72" s="68"/>
      <c r="P72" s="70"/>
      <c r="Q72" s="71"/>
      <c r="R72" s="70"/>
      <c r="S72" s="134"/>
      <c r="T72" s="134"/>
      <c r="U72" s="70"/>
      <c r="V72" s="72"/>
    </row>
    <row r="73" spans="1:22" ht="27" customHeight="1">
      <c r="A73" s="415" t="s">
        <v>244</v>
      </c>
      <c r="B73" s="415"/>
      <c r="C73" s="415"/>
      <c r="D73" s="415"/>
      <c r="E73" s="415"/>
      <c r="F73" s="415"/>
      <c r="G73" s="415"/>
      <c r="H73" s="415"/>
      <c r="I73" s="415"/>
      <c r="J73" s="415"/>
      <c r="K73" s="415"/>
      <c r="L73" s="415"/>
      <c r="M73" s="415"/>
      <c r="N73" s="415"/>
      <c r="O73" s="27"/>
      <c r="P73" s="70"/>
      <c r="Q73" s="71"/>
      <c r="R73" s="70"/>
      <c r="S73" s="134"/>
      <c r="T73" s="134"/>
      <c r="U73" s="70"/>
      <c r="V73" s="72"/>
    </row>
    <row r="74" spans="1:22" ht="27" customHeight="1">
      <c r="A74" s="415" t="s">
        <v>189</v>
      </c>
      <c r="B74" s="415"/>
      <c r="C74" s="415"/>
      <c r="D74" s="415"/>
      <c r="E74" s="415"/>
      <c r="F74" s="415"/>
      <c r="G74" s="415"/>
      <c r="H74" s="415"/>
      <c r="I74" s="415"/>
      <c r="J74" s="415"/>
      <c r="K74" s="415"/>
      <c r="L74" s="415"/>
      <c r="M74" s="415"/>
      <c r="N74" s="415"/>
      <c r="O74" s="68"/>
      <c r="P74" s="70"/>
      <c r="Q74" s="71"/>
      <c r="R74" s="70"/>
      <c r="S74" s="134"/>
      <c r="T74" s="134"/>
      <c r="U74" s="70"/>
      <c r="V74" s="72"/>
    </row>
    <row r="75" spans="1:22" ht="95.25" customHeight="1">
      <c r="A75" s="415" t="s">
        <v>190</v>
      </c>
      <c r="B75" s="415"/>
      <c r="C75" s="415"/>
      <c r="D75" s="415"/>
      <c r="E75" s="415"/>
      <c r="F75" s="415"/>
      <c r="G75" s="415"/>
      <c r="H75" s="415"/>
      <c r="I75" s="415"/>
      <c r="J75" s="415"/>
      <c r="K75" s="415"/>
      <c r="L75" s="415"/>
      <c r="M75" s="415"/>
      <c r="N75" s="415"/>
      <c r="O75" s="68"/>
      <c r="P75" s="70" t="s">
        <v>120</v>
      </c>
      <c r="Q75" s="71"/>
      <c r="R75" s="70"/>
      <c r="S75" s="134"/>
      <c r="T75" s="134"/>
      <c r="U75" s="70"/>
      <c r="V75" s="72"/>
    </row>
  </sheetData>
  <sortState ref="W24:Z39">
    <sortCondition ref="W24:W39"/>
  </sortState>
  <mergeCells count="228">
    <mergeCell ref="B11:D11"/>
    <mergeCell ref="G11:H11"/>
    <mergeCell ref="M12:N12"/>
    <mergeCell ref="M13:N13"/>
    <mergeCell ref="B13:D13"/>
    <mergeCell ref="G13:H13"/>
    <mergeCell ref="J13:K13"/>
    <mergeCell ref="L59:M59"/>
    <mergeCell ref="J51:K51"/>
    <mergeCell ref="M51:N51"/>
    <mergeCell ref="G51:H52"/>
    <mergeCell ref="J28:K28"/>
    <mergeCell ref="M28:N28"/>
    <mergeCell ref="J25:K25"/>
    <mergeCell ref="G44:H44"/>
    <mergeCell ref="J43:K43"/>
    <mergeCell ref="M30:N30"/>
    <mergeCell ref="G31:H31"/>
    <mergeCell ref="J31:K31"/>
    <mergeCell ref="M31:N31"/>
    <mergeCell ref="M32:N32"/>
    <mergeCell ref="B16:D16"/>
    <mergeCell ref="G16:H16"/>
    <mergeCell ref="J16:K16"/>
    <mergeCell ref="M50:N50"/>
    <mergeCell ref="A74:N74"/>
    <mergeCell ref="A75:N75"/>
    <mergeCell ref="A63:I63"/>
    <mergeCell ref="J63:K63"/>
    <mergeCell ref="J64:K66"/>
    <mergeCell ref="A59:I59"/>
    <mergeCell ref="J59:K59"/>
    <mergeCell ref="B53:D53"/>
    <mergeCell ref="G53:H53"/>
    <mergeCell ref="B51:B52"/>
    <mergeCell ref="C51:D51"/>
    <mergeCell ref="A72:N72"/>
    <mergeCell ref="A73:N73"/>
    <mergeCell ref="J53:K53"/>
    <mergeCell ref="L63:M63"/>
    <mergeCell ref="A71:N71"/>
    <mergeCell ref="M53:N53"/>
    <mergeCell ref="A54:F54"/>
    <mergeCell ref="J54:K54"/>
    <mergeCell ref="M54:N54"/>
    <mergeCell ref="N66:O66"/>
    <mergeCell ref="L64:M65"/>
    <mergeCell ref="L66:M66"/>
    <mergeCell ref="S6:T6"/>
    <mergeCell ref="G7:H7"/>
    <mergeCell ref="J7:K7"/>
    <mergeCell ref="M7:N7"/>
    <mergeCell ref="A4:D7"/>
    <mergeCell ref="E4:E7"/>
    <mergeCell ref="F4:H6"/>
    <mergeCell ref="I4:K6"/>
    <mergeCell ref="L4:N6"/>
    <mergeCell ref="Q6:R7"/>
    <mergeCell ref="O6:P7"/>
    <mergeCell ref="M16:N16"/>
    <mergeCell ref="A8:A39"/>
    <mergeCell ref="M9:N9"/>
    <mergeCell ref="B10:D10"/>
    <mergeCell ref="B19:C20"/>
    <mergeCell ref="G19:H19"/>
    <mergeCell ref="J19:K19"/>
    <mergeCell ref="M19:N19"/>
    <mergeCell ref="G20:H20"/>
    <mergeCell ref="J11:K11"/>
    <mergeCell ref="M11:N11"/>
    <mergeCell ref="B12:D12"/>
    <mergeCell ref="G12:H12"/>
    <mergeCell ref="J12:K12"/>
    <mergeCell ref="B14:D14"/>
    <mergeCell ref="G14:H14"/>
    <mergeCell ref="J14:K14"/>
    <mergeCell ref="M14:N14"/>
    <mergeCell ref="G10:H10"/>
    <mergeCell ref="J10:K10"/>
    <mergeCell ref="M10:N10"/>
    <mergeCell ref="B31:D31"/>
    <mergeCell ref="B23:C28"/>
    <mergeCell ref="G23:H23"/>
    <mergeCell ref="G28:H28"/>
    <mergeCell ref="M24:N24"/>
    <mergeCell ref="M25:N25"/>
    <mergeCell ref="G27:H27"/>
    <mergeCell ref="B29:D29"/>
    <mergeCell ref="G29:H29"/>
    <mergeCell ref="J29:K29"/>
    <mergeCell ref="M29:N29"/>
    <mergeCell ref="B30:D30"/>
    <mergeCell ref="G30:H30"/>
    <mergeCell ref="J30:K30"/>
    <mergeCell ref="G39:H39"/>
    <mergeCell ref="M42:N42"/>
    <mergeCell ref="J44:K44"/>
    <mergeCell ref="G42:H42"/>
    <mergeCell ref="M39:N39"/>
    <mergeCell ref="B33:D33"/>
    <mergeCell ref="G33:H33"/>
    <mergeCell ref="J33:K33"/>
    <mergeCell ref="B32:D32"/>
    <mergeCell ref="G32:H32"/>
    <mergeCell ref="J32:K32"/>
    <mergeCell ref="M33:N33"/>
    <mergeCell ref="G40:H40"/>
    <mergeCell ref="J40:K40"/>
    <mergeCell ref="M40:N40"/>
    <mergeCell ref="J41:K41"/>
    <mergeCell ref="B40:B44"/>
    <mergeCell ref="C40:D40"/>
    <mergeCell ref="C41:D41"/>
    <mergeCell ref="C42:D42"/>
    <mergeCell ref="C43:D43"/>
    <mergeCell ref="C44:D44"/>
    <mergeCell ref="G43:H43"/>
    <mergeCell ref="G41:H41"/>
    <mergeCell ref="B8:D8"/>
    <mergeCell ref="G8:H8"/>
    <mergeCell ref="J8:K8"/>
    <mergeCell ref="M8:N8"/>
    <mergeCell ref="B9:D9"/>
    <mergeCell ref="G9:H9"/>
    <mergeCell ref="J9:K9"/>
    <mergeCell ref="G24:H24"/>
    <mergeCell ref="G25:H25"/>
    <mergeCell ref="J24:K24"/>
    <mergeCell ref="B21:C22"/>
    <mergeCell ref="G21:H21"/>
    <mergeCell ref="J21:K21"/>
    <mergeCell ref="M21:N21"/>
    <mergeCell ref="G22:H22"/>
    <mergeCell ref="J22:K22"/>
    <mergeCell ref="M22:N22"/>
    <mergeCell ref="G18:H18"/>
    <mergeCell ref="J18:K18"/>
    <mergeCell ref="M18:N18"/>
    <mergeCell ref="B15:D15"/>
    <mergeCell ref="G15:H15"/>
    <mergeCell ref="J15:K15"/>
    <mergeCell ref="M15:N15"/>
    <mergeCell ref="J20:K20"/>
    <mergeCell ref="M20:N20"/>
    <mergeCell ref="B17:D17"/>
    <mergeCell ref="G17:H17"/>
    <mergeCell ref="J17:K17"/>
    <mergeCell ref="M17:N17"/>
    <mergeCell ref="B18:D18"/>
    <mergeCell ref="J27:K27"/>
    <mergeCell ref="M27:N27"/>
    <mergeCell ref="J23:K23"/>
    <mergeCell ref="M23:N23"/>
    <mergeCell ref="G26:H26"/>
    <mergeCell ref="J26:K26"/>
    <mergeCell ref="M26:N26"/>
    <mergeCell ref="J42:K42"/>
    <mergeCell ref="B34:D34"/>
    <mergeCell ref="G34:H34"/>
    <mergeCell ref="J34:K34"/>
    <mergeCell ref="M34:N34"/>
    <mergeCell ref="B35:B38"/>
    <mergeCell ref="C35:D35"/>
    <mergeCell ref="G35:H35"/>
    <mergeCell ref="J35:K35"/>
    <mergeCell ref="M35:N35"/>
    <mergeCell ref="C38:D38"/>
    <mergeCell ref="C37:D37"/>
    <mergeCell ref="G37:H37"/>
    <mergeCell ref="J37:K37"/>
    <mergeCell ref="M37:N37"/>
    <mergeCell ref="G38:H38"/>
    <mergeCell ref="J38:K38"/>
    <mergeCell ref="M38:N38"/>
    <mergeCell ref="C36:D36"/>
    <mergeCell ref="G36:H36"/>
    <mergeCell ref="J36:K36"/>
    <mergeCell ref="M36:N36"/>
    <mergeCell ref="J39:K39"/>
    <mergeCell ref="B39:D39"/>
    <mergeCell ref="A55:F55"/>
    <mergeCell ref="F56:G56"/>
    <mergeCell ref="J52:K52"/>
    <mergeCell ref="M52:N52"/>
    <mergeCell ref="M46:N46"/>
    <mergeCell ref="C52:D52"/>
    <mergeCell ref="A48:A52"/>
    <mergeCell ref="A40:A45"/>
    <mergeCell ref="A46:A47"/>
    <mergeCell ref="C48:D48"/>
    <mergeCell ref="G47:H47"/>
    <mergeCell ref="M45:N45"/>
    <mergeCell ref="G46:H46"/>
    <mergeCell ref="B47:F47"/>
    <mergeCell ref="B46:D46"/>
    <mergeCell ref="J47:K47"/>
    <mergeCell ref="M47:N47"/>
    <mergeCell ref="B45:D45"/>
    <mergeCell ref="G45:H45"/>
    <mergeCell ref="J45:K45"/>
    <mergeCell ref="J46:K46"/>
    <mergeCell ref="M44:N44"/>
    <mergeCell ref="M43:N43"/>
    <mergeCell ref="M41:N41"/>
    <mergeCell ref="T55:U55"/>
    <mergeCell ref="C50:D50"/>
    <mergeCell ref="G50:H50"/>
    <mergeCell ref="J50:K50"/>
    <mergeCell ref="I56:J56"/>
    <mergeCell ref="B69:O69"/>
    <mergeCell ref="G54:H54"/>
    <mergeCell ref="B48:B50"/>
    <mergeCell ref="A64:B66"/>
    <mergeCell ref="C64:H64"/>
    <mergeCell ref="C65:H66"/>
    <mergeCell ref="C49:D49"/>
    <mergeCell ref="J49:K49"/>
    <mergeCell ref="G49:H49"/>
    <mergeCell ref="M49:N49"/>
    <mergeCell ref="G48:H48"/>
    <mergeCell ref="J48:K48"/>
    <mergeCell ref="M48:N48"/>
    <mergeCell ref="N59:O59"/>
    <mergeCell ref="N60:O61"/>
    <mergeCell ref="N63:O63"/>
    <mergeCell ref="N64:O65"/>
    <mergeCell ref="J60:K61"/>
    <mergeCell ref="L60:M61"/>
  </mergeCells>
  <phoneticPr fontId="2"/>
  <dataValidations count="6">
    <dataValidation type="decimal" allowBlank="1" showInputMessage="1" showErrorMessage="1" errorTitle="入力エラー" error="整数と小数点以下、合わせて14桁以内で入力して下さい。" sqref="F53 L53 I53 G45 J54 J45 M45 M54 G54:G55">
      <formula1>0</formula1>
      <formula2>99999999999999</formula2>
    </dataValidation>
    <dataValidation type="decimal" allowBlank="1" showInputMessage="1" showErrorMessage="1" errorTitle="入力エラー" error="整数と小数点以下、合わせて8桁以内（小数点含まず）で入力してください。" sqref="N60 N64">
      <formula1>0</formula1>
      <formula2>9999</formula2>
    </dataValidation>
    <dataValidation type="textLength" allowBlank="1" showInputMessage="1" showErrorMessage="1" errorTitle="入力エラー" error="年度は和暦で入力してください。（平成XX など）" sqref="J59 L59 J63 L63">
      <formula1>0</formula1>
      <formula2>5</formula2>
    </dataValidation>
    <dataValidation type="decimal" allowBlank="1" showInputMessage="1" showErrorMessage="1" errorTitle="入力エラー" error="整数と小数点以下、合わせて19桁以内（小数点含まず）で入力してください。" sqref="J64 L64">
      <formula1>0</formula1>
      <formula2>9999999999999990000</formula2>
    </dataValidation>
    <dataValidation type="decimal" allowBlank="1" showInputMessage="1" showErrorMessage="1" errorTitle="入力エラー" error="整数と小数点以下、合わせて19桁以内で入力して下さい。" sqref="J46:J47 G46:G47 M46:M47">
      <formula1>0</formula1>
      <formula2>9999999999999990000</formula2>
    </dataValidation>
    <dataValidation allowBlank="1" showInputMessage="1" showErrorMessage="1" errorTitle="入力エラー" error="整数と小数点以下、合わせて8桁以内（小数点含まず）で入力してください。" sqref="J60:M61"/>
  </dataValidations>
  <printOptions horizontalCentered="1"/>
  <pageMargins left="0.39370078740157483" right="0.19685039370078741" top="0.77" bottom="0.27559055118110237" header="0.19685039370078741" footer="0.19685039370078741"/>
  <pageSetup paperSize="9" scale="65" orientation="portrait" r:id="rId1"/>
  <headerFooter alignWithMargins="0"/>
  <rowBreaks count="1" manualBreakCount="1">
    <brk id="67" max="19" man="1"/>
  </rowBreaks>
  <ignoredErrors>
    <ignoredError sqref="S35:T35 G39 J39" formula="1"/>
    <ignoredError sqref="J47 M47 N60 N6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3" sqref="A3"/>
    </sheetView>
  </sheetViews>
  <sheetFormatPr defaultRowHeight="13.5"/>
  <cols>
    <col min="1" max="1" width="20.625" customWidth="1"/>
    <col min="2" max="2" width="30.625" customWidth="1"/>
    <col min="3" max="3" width="20.625" customWidth="1"/>
    <col min="4" max="4" width="24.125" customWidth="1"/>
  </cols>
  <sheetData>
    <row r="1" spans="1:4">
      <c r="A1" s="440" t="s">
        <v>124</v>
      </c>
      <c r="B1" s="440"/>
      <c r="C1" s="440"/>
      <c r="D1" s="440"/>
    </row>
    <row r="2" spans="1:4" s="4" customFormat="1" ht="45" customHeight="1">
      <c r="A2" s="20" t="s">
        <v>86</v>
      </c>
      <c r="B2" s="21" t="s">
        <v>213</v>
      </c>
      <c r="C2" s="21" t="s">
        <v>87</v>
      </c>
      <c r="D2" s="21" t="s">
        <v>90</v>
      </c>
    </row>
    <row r="3" spans="1:4" ht="48.75" customHeight="1">
      <c r="A3" s="74"/>
      <c r="B3" s="74"/>
      <c r="C3" s="74"/>
      <c r="D3" s="74"/>
    </row>
    <row r="4" spans="1:4" ht="48.75" customHeight="1">
      <c r="A4" s="74"/>
      <c r="B4" s="74"/>
      <c r="C4" s="74"/>
      <c r="D4" s="74"/>
    </row>
    <row r="5" spans="1:4" ht="48.75" customHeight="1">
      <c r="A5" s="74"/>
      <c r="B5" s="74"/>
      <c r="C5" s="74"/>
      <c r="D5" s="74"/>
    </row>
    <row r="6" spans="1:4" ht="48.75" customHeight="1">
      <c r="A6" s="74"/>
      <c r="B6" s="74"/>
      <c r="C6" s="74"/>
      <c r="D6" s="74"/>
    </row>
    <row r="7" spans="1:4" ht="48.75" customHeight="1">
      <c r="A7" s="74"/>
      <c r="B7" s="74"/>
      <c r="C7" s="74"/>
      <c r="D7" s="74"/>
    </row>
    <row r="8" spans="1:4" ht="48.75" customHeight="1">
      <c r="A8" s="74"/>
      <c r="B8" s="74"/>
      <c r="C8" s="74"/>
      <c r="D8" s="74"/>
    </row>
    <row r="9" spans="1:4" ht="48.75" customHeight="1">
      <c r="A9" s="74"/>
      <c r="B9" s="74"/>
      <c r="C9" s="74"/>
      <c r="D9" s="74"/>
    </row>
    <row r="10" spans="1:4" ht="48.75" customHeight="1">
      <c r="A10" s="74"/>
      <c r="B10" s="74"/>
      <c r="C10" s="74"/>
      <c r="D10" s="74"/>
    </row>
    <row r="11" spans="1:4" ht="48.75" customHeight="1">
      <c r="A11" s="74"/>
      <c r="B11" s="74"/>
      <c r="C11" s="74"/>
      <c r="D11" s="74"/>
    </row>
    <row r="12" spans="1:4" ht="48.75" customHeight="1">
      <c r="A12" s="74"/>
      <c r="B12" s="74"/>
      <c r="C12" s="74"/>
      <c r="D12" s="74"/>
    </row>
    <row r="13" spans="1:4" ht="48.75" customHeight="1">
      <c r="A13" s="74"/>
      <c r="B13" s="74"/>
      <c r="C13" s="74"/>
      <c r="D13" s="74"/>
    </row>
    <row r="14" spans="1:4" ht="48.75" customHeight="1">
      <c r="A14" s="74"/>
      <c r="B14" s="74"/>
      <c r="C14" s="74"/>
      <c r="D14" s="74"/>
    </row>
    <row r="15" spans="1:4" ht="48.75" customHeight="1">
      <c r="A15" s="74"/>
      <c r="B15" s="74"/>
      <c r="C15" s="74"/>
      <c r="D15" s="74"/>
    </row>
    <row r="16" spans="1:4" ht="48.75" customHeight="1">
      <c r="A16" s="74"/>
      <c r="B16" s="74"/>
      <c r="C16" s="74"/>
      <c r="D16" s="74"/>
    </row>
    <row r="17" spans="1:4" ht="63" customHeight="1">
      <c r="A17" s="441" t="s">
        <v>245</v>
      </c>
      <c r="B17" s="441"/>
      <c r="C17" s="441"/>
      <c r="D17" s="441"/>
    </row>
  </sheetData>
  <mergeCells count="2">
    <mergeCell ref="A1:D1"/>
    <mergeCell ref="A17:D17"/>
  </mergeCells>
  <phoneticPr fontId="2"/>
  <pageMargins left="0.5" right="0.28000000000000003" top="0.52" bottom="1" header="0.34"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2" sqref="B2"/>
    </sheetView>
  </sheetViews>
  <sheetFormatPr defaultRowHeight="13.5"/>
  <cols>
    <col min="1" max="1" width="31.125" customWidth="1"/>
    <col min="2" max="2" width="63.875" style="65" customWidth="1"/>
  </cols>
  <sheetData>
    <row r="1" spans="1:2">
      <c r="A1" s="5" t="s">
        <v>125</v>
      </c>
      <c r="B1" s="64"/>
    </row>
    <row r="2" spans="1:2" ht="93" customHeight="1">
      <c r="A2" s="141" t="s">
        <v>170</v>
      </c>
      <c r="B2" s="75"/>
    </row>
    <row r="3" spans="1:2" ht="93" customHeight="1">
      <c r="A3" s="141" t="s">
        <v>171</v>
      </c>
      <c r="B3" s="75"/>
    </row>
    <row r="4" spans="1:2" ht="93" customHeight="1">
      <c r="A4" s="22" t="s">
        <v>172</v>
      </c>
      <c r="B4" s="75"/>
    </row>
    <row r="5" spans="1:2" ht="93" customHeight="1">
      <c r="A5" s="22" t="s">
        <v>173</v>
      </c>
      <c r="B5" s="75"/>
    </row>
    <row r="6" spans="1:2" ht="93" customHeight="1">
      <c r="A6" s="22" t="s">
        <v>174</v>
      </c>
      <c r="B6" s="75"/>
    </row>
    <row r="7" spans="1:2" ht="93" customHeight="1">
      <c r="A7" s="22" t="s">
        <v>175</v>
      </c>
      <c r="B7" s="75"/>
    </row>
    <row r="8" spans="1:2" ht="83.25" customHeight="1">
      <c r="A8" s="442" t="s">
        <v>218</v>
      </c>
      <c r="B8" s="442"/>
    </row>
  </sheetData>
  <mergeCells count="1">
    <mergeCell ref="A8:B8"/>
  </mergeCells>
  <phoneticPr fontId="2"/>
  <pageMargins left="0.76" right="0.31" top="0.69" bottom="1" header="0.51200000000000001" footer="0.51200000000000001"/>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7"/>
  <sheetViews>
    <sheetView showZeros="0" zoomScaleNormal="100" workbookViewId="0">
      <selection activeCell="K14" sqref="K14"/>
    </sheetView>
  </sheetViews>
  <sheetFormatPr defaultRowHeight="13.5"/>
  <cols>
    <col min="1" max="1" width="5.125" customWidth="1"/>
    <col min="2" max="2" width="19.25" customWidth="1"/>
    <col min="3" max="3" width="8.5" customWidth="1"/>
    <col min="4" max="4" width="14.875" customWidth="1"/>
    <col min="5" max="5" width="13.625" customWidth="1"/>
    <col min="6" max="6" width="14.75" customWidth="1"/>
    <col min="8" max="8" width="6.875" customWidth="1"/>
    <col min="10" max="10" width="1.375" customWidth="1"/>
  </cols>
  <sheetData>
    <row r="1" spans="1:7" ht="14.25" customHeight="1">
      <c r="A1" s="6" t="s">
        <v>123</v>
      </c>
      <c r="B1" s="6"/>
      <c r="C1" s="6"/>
      <c r="D1" s="6"/>
      <c r="E1" s="6"/>
    </row>
    <row r="2" spans="1:7" ht="9.75" customHeight="1">
      <c r="A2" s="6"/>
      <c r="B2" s="6"/>
      <c r="C2" s="6"/>
      <c r="D2" s="6"/>
      <c r="E2" s="6"/>
    </row>
    <row r="3" spans="1:7" ht="21" customHeight="1" thickBot="1">
      <c r="A3" s="36" t="s">
        <v>126</v>
      </c>
      <c r="B3" s="6"/>
      <c r="C3" s="6"/>
      <c r="D3" s="7"/>
      <c r="E3" s="6"/>
    </row>
    <row r="4" spans="1:7" ht="14.25" customHeight="1" thickBot="1">
      <c r="A4" s="154"/>
      <c r="B4" s="448" t="s">
        <v>91</v>
      </c>
      <c r="C4" s="449"/>
      <c r="D4" s="449"/>
      <c r="E4" s="450"/>
      <c r="F4" s="157">
        <f>第１表!S55</f>
        <v>0</v>
      </c>
      <c r="G4" s="69" t="s">
        <v>92</v>
      </c>
    </row>
    <row r="5" spans="1:7" ht="14.25" customHeight="1">
      <c r="A5" s="38"/>
      <c r="B5" s="39"/>
      <c r="C5" s="39"/>
      <c r="D5" s="37"/>
      <c r="E5" s="6"/>
    </row>
    <row r="6" spans="1:7" ht="16.5" customHeight="1">
      <c r="A6" s="38" t="s">
        <v>127</v>
      </c>
      <c r="B6" s="39"/>
      <c r="C6" s="39"/>
      <c r="D6" s="37"/>
      <c r="E6" s="6"/>
    </row>
    <row r="7" spans="1:7" ht="21" customHeight="1" thickBot="1">
      <c r="A7" s="38" t="s">
        <v>128</v>
      </c>
      <c r="B7" s="155"/>
      <c r="C7" s="39"/>
      <c r="D7" s="37"/>
      <c r="E7" s="7"/>
    </row>
    <row r="8" spans="1:7" ht="14.25" customHeight="1" thickBot="1">
      <c r="B8" s="451" t="s">
        <v>91</v>
      </c>
      <c r="C8" s="452"/>
      <c r="D8" s="452"/>
      <c r="E8" s="452"/>
      <c r="F8" s="225"/>
      <c r="G8" s="69" t="s">
        <v>92</v>
      </c>
    </row>
    <row r="9" spans="1:7" ht="14.25" customHeight="1">
      <c r="A9" s="6"/>
      <c r="B9" s="6"/>
      <c r="C9" s="6"/>
      <c r="D9" s="7"/>
      <c r="E9" s="7"/>
    </row>
    <row r="10" spans="1:7" ht="15" customHeight="1">
      <c r="A10" s="6" t="s">
        <v>129</v>
      </c>
      <c r="B10" s="6"/>
      <c r="C10" s="6"/>
      <c r="D10" s="6"/>
      <c r="E10" s="6"/>
    </row>
    <row r="11" spans="1:7" ht="24" customHeight="1">
      <c r="A11" s="36" t="s">
        <v>130</v>
      </c>
      <c r="B11" s="36"/>
      <c r="C11" s="6"/>
      <c r="D11" s="6"/>
      <c r="E11" s="6"/>
    </row>
    <row r="12" spans="1:7" ht="19.5" customHeight="1">
      <c r="B12" s="443"/>
      <c r="C12" s="444"/>
      <c r="D12" s="444"/>
      <c r="E12" s="444"/>
      <c r="F12" s="444"/>
      <c r="G12" s="444"/>
    </row>
    <row r="13" spans="1:7" ht="19.5" customHeight="1">
      <c r="B13" s="443"/>
      <c r="C13" s="444"/>
      <c r="D13" s="444"/>
      <c r="E13" s="444"/>
      <c r="F13" s="444"/>
      <c r="G13" s="444"/>
    </row>
    <row r="14" spans="1:7" ht="19.5" customHeight="1">
      <c r="B14" s="443"/>
      <c r="C14" s="444"/>
      <c r="D14" s="444"/>
      <c r="E14" s="444"/>
      <c r="F14" s="444"/>
      <c r="G14" s="444"/>
    </row>
    <row r="15" spans="1:7" ht="19.5" customHeight="1">
      <c r="B15" s="443"/>
      <c r="C15" s="444"/>
      <c r="D15" s="444"/>
      <c r="E15" s="444"/>
      <c r="F15" s="444"/>
      <c r="G15" s="444"/>
    </row>
    <row r="16" spans="1:7" ht="19.5" customHeight="1">
      <c r="B16" s="443"/>
      <c r="C16" s="444"/>
      <c r="D16" s="444"/>
      <c r="E16" s="444"/>
      <c r="F16" s="444"/>
      <c r="G16" s="444"/>
    </row>
    <row r="17" spans="1:22" ht="19.5" customHeight="1">
      <c r="B17" s="443"/>
      <c r="C17" s="444"/>
      <c r="D17" s="444"/>
      <c r="E17" s="444"/>
      <c r="F17" s="444"/>
      <c r="G17" s="444"/>
    </row>
    <row r="18" spans="1:22" ht="19.5" customHeight="1">
      <c r="B18" s="443"/>
      <c r="C18" s="444"/>
      <c r="D18" s="444"/>
      <c r="E18" s="444"/>
      <c r="F18" s="444"/>
      <c r="G18" s="444"/>
    </row>
    <row r="19" spans="1:22" ht="19.5" customHeight="1">
      <c r="B19" s="443"/>
      <c r="C19" s="444"/>
      <c r="D19" s="444"/>
      <c r="E19" s="444"/>
      <c r="F19" s="444"/>
      <c r="G19" s="444"/>
    </row>
    <row r="20" spans="1:22" ht="19.5" customHeight="1">
      <c r="B20" s="443"/>
      <c r="C20" s="444"/>
      <c r="D20" s="444"/>
      <c r="E20" s="444"/>
      <c r="F20" s="444"/>
      <c r="G20" s="444"/>
    </row>
    <row r="21" spans="1:22" ht="19.5" customHeight="1">
      <c r="B21" s="443"/>
      <c r="C21" s="444"/>
      <c r="D21" s="444"/>
      <c r="E21" s="444"/>
      <c r="F21" s="444"/>
      <c r="G21" s="444"/>
    </row>
    <row r="22" spans="1:22" ht="19.5" customHeight="1">
      <c r="B22" s="443"/>
      <c r="C22" s="444"/>
      <c r="D22" s="444"/>
      <c r="E22" s="444"/>
      <c r="F22" s="444"/>
      <c r="G22" s="444"/>
    </row>
    <row r="23" spans="1:22" ht="19.5" customHeight="1">
      <c r="B23" s="443"/>
      <c r="C23" s="444"/>
      <c r="D23" s="444"/>
      <c r="E23" s="444"/>
      <c r="F23" s="444"/>
      <c r="G23" s="444"/>
    </row>
    <row r="24" spans="1:22" ht="19.5" customHeight="1">
      <c r="B24" s="443"/>
      <c r="C24" s="444"/>
      <c r="D24" s="444"/>
      <c r="E24" s="444"/>
      <c r="F24" s="444"/>
      <c r="G24" s="444"/>
    </row>
    <row r="25" spans="1:22" ht="13.5" customHeight="1">
      <c r="C25" s="156"/>
      <c r="D25" s="156"/>
      <c r="E25" s="156"/>
      <c r="F25" s="156"/>
      <c r="G25" s="156"/>
    </row>
    <row r="26" spans="1:22" s="7" customFormat="1" ht="168.75" customHeight="1">
      <c r="A26" s="446" t="s">
        <v>246</v>
      </c>
      <c r="B26" s="447"/>
      <c r="C26" s="447"/>
      <c r="D26" s="447"/>
      <c r="E26" s="447"/>
      <c r="F26" s="447"/>
      <c r="G26" s="447"/>
      <c r="H26" s="447"/>
      <c r="I26" s="68"/>
      <c r="J26" s="68"/>
      <c r="K26" s="68"/>
      <c r="L26" s="68"/>
      <c r="M26" s="68"/>
      <c r="N26" s="68"/>
      <c r="O26" s="68"/>
      <c r="P26" s="47"/>
      <c r="Q26" s="48"/>
      <c r="R26" s="47"/>
      <c r="S26" s="47"/>
      <c r="T26" s="47"/>
      <c r="U26" s="47"/>
      <c r="V26" s="47"/>
    </row>
    <row r="27" spans="1:22" s="7" customFormat="1" ht="16.5" customHeight="1">
      <c r="B27" s="415"/>
      <c r="C27" s="445"/>
      <c r="D27" s="445"/>
      <c r="E27" s="445"/>
      <c r="F27" s="445"/>
      <c r="G27" s="445"/>
      <c r="H27" s="68"/>
      <c r="I27" s="68"/>
      <c r="J27" s="68"/>
      <c r="K27" s="68"/>
      <c r="L27" s="68"/>
      <c r="M27" s="68"/>
      <c r="N27" s="68"/>
      <c r="O27" s="68"/>
      <c r="P27" s="47"/>
      <c r="Q27" s="48"/>
      <c r="R27" s="47"/>
      <c r="S27" s="47"/>
      <c r="T27" s="47"/>
      <c r="U27" s="47"/>
      <c r="V27" s="47"/>
    </row>
  </sheetData>
  <mergeCells count="17">
    <mergeCell ref="B15:G15"/>
    <mergeCell ref="B16:G16"/>
    <mergeCell ref="B17:G17"/>
    <mergeCell ref="B4:E4"/>
    <mergeCell ref="B8:E8"/>
    <mergeCell ref="B12:G12"/>
    <mergeCell ref="B13:G13"/>
    <mergeCell ref="B14:G14"/>
    <mergeCell ref="B18:G18"/>
    <mergeCell ref="B19:G19"/>
    <mergeCell ref="B20:G20"/>
    <mergeCell ref="B27:G27"/>
    <mergeCell ref="A26:H26"/>
    <mergeCell ref="B21:G21"/>
    <mergeCell ref="B22:G22"/>
    <mergeCell ref="B23:G23"/>
    <mergeCell ref="B24:G24"/>
  </mergeCells>
  <phoneticPr fontId="2"/>
  <dataValidations count="1">
    <dataValidation type="decimal" allowBlank="1" showInputMessage="1" showErrorMessage="1" errorTitle="入力エラー" error="整数と小数点以下、合わせて14桁以内（小数点含まず）で入力してください。" sqref="B5:C7 F8">
      <formula1>0</formula1>
      <formula2>99999999999999</formula2>
    </dataValidation>
  </dataValidations>
  <pageMargins left="0.75" right="0.75" top="0.75" bottom="1" header="0.51200000000000001" footer="0.51200000000000001"/>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W64"/>
  <sheetViews>
    <sheetView showZeros="0" workbookViewId="0">
      <selection activeCell="T31" sqref="T31"/>
    </sheetView>
  </sheetViews>
  <sheetFormatPr defaultRowHeight="13.5"/>
  <cols>
    <col min="1" max="1" width="3.75" style="7" customWidth="1"/>
    <col min="2" max="3" width="6.625" style="7" customWidth="1"/>
    <col min="4" max="4" width="9" style="7"/>
    <col min="5" max="5" width="6.625" style="7" customWidth="1"/>
    <col min="6" max="6" width="11" style="107" customWidth="1"/>
    <col min="7" max="7" width="1.625" style="7" customWidth="1"/>
    <col min="8" max="8" width="10" style="7" customWidth="1"/>
    <col min="9" max="9" width="9" style="7"/>
    <col min="10" max="10" width="1.625" style="7" customWidth="1"/>
    <col min="11" max="11" width="8" style="7" customWidth="1"/>
    <col min="12" max="12" width="9" style="7"/>
    <col min="13" max="13" width="1.625" style="7" customWidth="1"/>
    <col min="14" max="14" width="8" style="7" customWidth="1"/>
    <col min="15" max="15" width="8.875" style="47" customWidth="1"/>
    <col min="16" max="16" width="8.875" style="48" customWidth="1"/>
    <col min="17" max="18" width="9" style="47"/>
    <col min="19" max="20" width="9" style="132"/>
    <col min="21" max="21" width="9" style="47"/>
    <col min="22" max="22" width="22.875" style="7" customWidth="1"/>
    <col min="23" max="16384" width="9" style="7"/>
  </cols>
  <sheetData>
    <row r="1" spans="1:22">
      <c r="A1" s="463" t="s">
        <v>114</v>
      </c>
      <c r="B1" s="463"/>
      <c r="C1" s="463"/>
      <c r="D1" s="463"/>
      <c r="E1" s="463"/>
      <c r="F1" s="463"/>
      <c r="G1" s="463"/>
      <c r="H1" s="463"/>
      <c r="I1" s="463"/>
      <c r="J1" s="463"/>
      <c r="K1" s="463"/>
      <c r="L1" s="463"/>
      <c r="M1" s="463"/>
      <c r="N1" s="463"/>
    </row>
    <row r="2" spans="1:22">
      <c r="A2" s="463" t="s">
        <v>115</v>
      </c>
      <c r="B2" s="463"/>
      <c r="C2" s="463"/>
      <c r="D2" s="463"/>
      <c r="E2" s="463"/>
      <c r="F2" s="463"/>
      <c r="G2" s="463"/>
      <c r="H2" s="463"/>
      <c r="I2" s="463"/>
      <c r="J2" s="463"/>
      <c r="K2" s="463"/>
      <c r="L2" s="463"/>
      <c r="M2" s="463"/>
      <c r="N2" s="463"/>
    </row>
    <row r="3" spans="1:22" ht="14.25" thickBot="1">
      <c r="A3" s="27" t="s">
        <v>72</v>
      </c>
      <c r="B3" s="95"/>
      <c r="C3" s="95"/>
      <c r="D3" s="95"/>
      <c r="E3" s="95"/>
      <c r="F3" s="105"/>
      <c r="G3" s="95"/>
      <c r="H3" s="95"/>
      <c r="I3" s="95"/>
      <c r="J3" s="95"/>
      <c r="K3" s="95"/>
      <c r="L3" s="95"/>
      <c r="M3" s="95"/>
      <c r="N3" s="95"/>
    </row>
    <row r="4" spans="1:22" ht="57.75" customHeight="1">
      <c r="A4" s="386" t="s">
        <v>112</v>
      </c>
      <c r="B4" s="387"/>
      <c r="C4" s="387"/>
      <c r="D4" s="387"/>
      <c r="E4" s="387" t="s">
        <v>17</v>
      </c>
      <c r="F4" s="387" t="s">
        <v>95</v>
      </c>
      <c r="G4" s="387"/>
      <c r="H4" s="387"/>
      <c r="I4" s="387" t="s">
        <v>18</v>
      </c>
      <c r="J4" s="387"/>
      <c r="K4" s="387"/>
      <c r="L4" s="465"/>
      <c r="M4" s="391"/>
      <c r="N4" s="466"/>
    </row>
    <row r="5" spans="1:22">
      <c r="A5" s="388"/>
      <c r="B5" s="270"/>
      <c r="C5" s="270"/>
      <c r="D5" s="270"/>
      <c r="E5" s="270"/>
      <c r="F5" s="270"/>
      <c r="G5" s="270"/>
      <c r="H5" s="270"/>
      <c r="I5" s="467" t="s">
        <v>19</v>
      </c>
      <c r="J5" s="467"/>
      <c r="K5" s="468"/>
      <c r="L5" s="469" t="s">
        <v>20</v>
      </c>
      <c r="M5" s="470"/>
      <c r="N5" s="471"/>
      <c r="O5" s="49"/>
      <c r="P5" s="50"/>
    </row>
    <row r="6" spans="1:22" ht="18.75">
      <c r="A6" s="388"/>
      <c r="B6" s="270"/>
      <c r="C6" s="270"/>
      <c r="D6" s="270"/>
      <c r="E6" s="270"/>
      <c r="F6" s="270"/>
      <c r="G6" s="270"/>
      <c r="H6" s="270"/>
      <c r="I6" s="467"/>
      <c r="J6" s="467"/>
      <c r="K6" s="468"/>
      <c r="L6" s="472" t="s">
        <v>21</v>
      </c>
      <c r="M6" s="473"/>
      <c r="N6" s="474"/>
      <c r="O6" s="457" t="s">
        <v>62</v>
      </c>
      <c r="P6" s="413"/>
      <c r="Q6" s="101" t="s">
        <v>93</v>
      </c>
      <c r="R6" s="102"/>
      <c r="S6" s="458" t="s">
        <v>96</v>
      </c>
      <c r="T6" s="458"/>
      <c r="U6" s="459"/>
    </row>
    <row r="7" spans="1:22" ht="14.25" thickBot="1">
      <c r="A7" s="464"/>
      <c r="B7" s="390"/>
      <c r="C7" s="390"/>
      <c r="D7" s="390"/>
      <c r="E7" s="390"/>
      <c r="F7" s="106" t="s">
        <v>22</v>
      </c>
      <c r="G7" s="383" t="s">
        <v>73</v>
      </c>
      <c r="H7" s="384"/>
      <c r="I7" s="96" t="s">
        <v>22</v>
      </c>
      <c r="J7" s="383" t="s">
        <v>73</v>
      </c>
      <c r="K7" s="384"/>
      <c r="L7" s="96" t="s">
        <v>22</v>
      </c>
      <c r="M7" s="383" t="s">
        <v>73</v>
      </c>
      <c r="N7" s="385"/>
      <c r="O7" s="460" t="s">
        <v>63</v>
      </c>
      <c r="P7" s="461"/>
      <c r="Q7" s="101" t="s">
        <v>63</v>
      </c>
      <c r="R7" s="102"/>
      <c r="S7" s="133" t="s">
        <v>95</v>
      </c>
      <c r="T7" s="133" t="s">
        <v>97</v>
      </c>
      <c r="U7" s="40" t="s">
        <v>98</v>
      </c>
    </row>
    <row r="8" spans="1:22" ht="15.75" customHeight="1">
      <c r="A8" s="475" t="s">
        <v>23</v>
      </c>
      <c r="B8" s="367" t="s">
        <v>24</v>
      </c>
      <c r="C8" s="367"/>
      <c r="D8" s="367"/>
      <c r="E8" s="98" t="s">
        <v>25</v>
      </c>
      <c r="F8" s="185">
        <f>第１表!F8</f>
        <v>0</v>
      </c>
      <c r="G8" s="478" t="str">
        <f t="shared" ref="G8:G37" si="0">IF(F8*O8=0," ",ROUND(F8*O8,0))</f>
        <v xml:space="preserve"> </v>
      </c>
      <c r="H8" s="479"/>
      <c r="I8" s="186">
        <f>第１表!I8</f>
        <v>0</v>
      </c>
      <c r="J8" s="478" t="str">
        <f t="shared" ref="J8:J37" si="1">IF(I8*O8=0," ",ROUND(I8*O8,0))</f>
        <v xml:space="preserve"> </v>
      </c>
      <c r="K8" s="479"/>
      <c r="L8" s="207"/>
      <c r="M8" s="480" t="str">
        <f>IF(L8*O8=0," ",ROUND(L8*O8,0))</f>
        <v xml:space="preserve"> </v>
      </c>
      <c r="N8" s="481"/>
      <c r="O8" s="56">
        <v>38.200000000000003</v>
      </c>
      <c r="P8" s="28" t="s">
        <v>64</v>
      </c>
      <c r="Q8" s="91">
        <v>1.8700000000000001E-2</v>
      </c>
      <c r="R8" s="51" t="s">
        <v>99</v>
      </c>
      <c r="S8" s="196">
        <f t="shared" ref="S8:S33" si="2">IF(G8=" ",0,G8*Q8*44/12)</f>
        <v>0</v>
      </c>
      <c r="T8" s="196">
        <f>IF(J8=" ",0,J8*Q8*44/12)</f>
        <v>0</v>
      </c>
      <c r="U8" s="52"/>
      <c r="V8" s="45" t="s">
        <v>24</v>
      </c>
    </row>
    <row r="9" spans="1:22" ht="14.25">
      <c r="A9" s="476"/>
      <c r="B9" s="374" t="s">
        <v>74</v>
      </c>
      <c r="C9" s="374"/>
      <c r="D9" s="374"/>
      <c r="E9" s="94" t="s">
        <v>25</v>
      </c>
      <c r="F9" s="187">
        <f>第１表!F9</f>
        <v>0</v>
      </c>
      <c r="G9" s="453" t="str">
        <f t="shared" si="0"/>
        <v xml:space="preserve"> </v>
      </c>
      <c r="H9" s="454"/>
      <c r="I9" s="188">
        <f>第１表!I9</f>
        <v>0</v>
      </c>
      <c r="J9" s="453" t="str">
        <f t="shared" si="1"/>
        <v xml:space="preserve"> </v>
      </c>
      <c r="K9" s="454"/>
      <c r="L9" s="208"/>
      <c r="M9" s="455" t="str">
        <f>IF(L9*O9=0," ",ROUND(L9*O9,0))</f>
        <v xml:space="preserve"> </v>
      </c>
      <c r="N9" s="462"/>
      <c r="O9" s="56">
        <v>35.299999999999997</v>
      </c>
      <c r="P9" s="28" t="s">
        <v>64</v>
      </c>
      <c r="Q9" s="91">
        <v>1.84E-2</v>
      </c>
      <c r="R9" s="51" t="s">
        <v>99</v>
      </c>
      <c r="S9" s="196">
        <f t="shared" si="2"/>
        <v>0</v>
      </c>
      <c r="T9" s="196">
        <f t="shared" ref="T9:T33" si="3">IF(J9=" ",0,J9*Q9*44/12)</f>
        <v>0</v>
      </c>
      <c r="U9" s="52"/>
      <c r="V9" s="46" t="s">
        <v>74</v>
      </c>
    </row>
    <row r="10" spans="1:22" ht="14.25">
      <c r="A10" s="476"/>
      <c r="B10" s="357" t="s">
        <v>26</v>
      </c>
      <c r="C10" s="357"/>
      <c r="D10" s="357"/>
      <c r="E10" s="94" t="s">
        <v>25</v>
      </c>
      <c r="F10" s="187">
        <f>第１表!F10</f>
        <v>0</v>
      </c>
      <c r="G10" s="453" t="str">
        <f t="shared" si="0"/>
        <v xml:space="preserve"> </v>
      </c>
      <c r="H10" s="454"/>
      <c r="I10" s="188">
        <f>第１表!I10</f>
        <v>0</v>
      </c>
      <c r="J10" s="453" t="str">
        <f t="shared" si="1"/>
        <v xml:space="preserve"> </v>
      </c>
      <c r="K10" s="454"/>
      <c r="L10" s="208"/>
      <c r="M10" s="455" t="str">
        <f t="shared" ref="M10:M37" si="4">IF(L10*O10=0," ",ROUND(L10*O10,0))</f>
        <v xml:space="preserve"> </v>
      </c>
      <c r="N10" s="462"/>
      <c r="O10" s="56">
        <v>34.6</v>
      </c>
      <c r="P10" s="28" t="s">
        <v>64</v>
      </c>
      <c r="Q10" s="91">
        <v>1.83E-2</v>
      </c>
      <c r="R10" s="51" t="s">
        <v>99</v>
      </c>
      <c r="S10" s="196">
        <f t="shared" si="2"/>
        <v>0</v>
      </c>
      <c r="T10" s="196">
        <f t="shared" si="3"/>
        <v>0</v>
      </c>
      <c r="U10" s="52"/>
      <c r="V10" s="45" t="s">
        <v>26</v>
      </c>
    </row>
    <row r="11" spans="1:22" ht="14.25">
      <c r="A11" s="476"/>
      <c r="B11" s="357" t="s">
        <v>27</v>
      </c>
      <c r="C11" s="357"/>
      <c r="D11" s="357"/>
      <c r="E11" s="94" t="s">
        <v>25</v>
      </c>
      <c r="F11" s="187">
        <f>第１表!F11</f>
        <v>0</v>
      </c>
      <c r="G11" s="453" t="str">
        <f t="shared" si="0"/>
        <v xml:space="preserve"> </v>
      </c>
      <c r="H11" s="454"/>
      <c r="I11" s="188">
        <f>第１表!I11</f>
        <v>0</v>
      </c>
      <c r="J11" s="453" t="str">
        <f t="shared" si="1"/>
        <v xml:space="preserve"> </v>
      </c>
      <c r="K11" s="454"/>
      <c r="L11" s="208"/>
      <c r="M11" s="455" t="str">
        <f t="shared" si="4"/>
        <v xml:space="preserve"> </v>
      </c>
      <c r="N11" s="462"/>
      <c r="O11" s="56">
        <v>33.6</v>
      </c>
      <c r="P11" s="28" t="s">
        <v>64</v>
      </c>
      <c r="Q11" s="91">
        <v>1.8200000000000001E-2</v>
      </c>
      <c r="R11" s="51" t="s">
        <v>99</v>
      </c>
      <c r="S11" s="196">
        <f t="shared" si="2"/>
        <v>0</v>
      </c>
      <c r="T11" s="196">
        <f t="shared" si="3"/>
        <v>0</v>
      </c>
      <c r="U11" s="52"/>
      <c r="V11" s="45" t="s">
        <v>27</v>
      </c>
    </row>
    <row r="12" spans="1:22" ht="14.25">
      <c r="A12" s="476"/>
      <c r="B12" s="357" t="s">
        <v>28</v>
      </c>
      <c r="C12" s="357"/>
      <c r="D12" s="357"/>
      <c r="E12" s="94" t="s">
        <v>25</v>
      </c>
      <c r="F12" s="187">
        <f>第１表!F13</f>
        <v>0</v>
      </c>
      <c r="G12" s="453" t="str">
        <f t="shared" si="0"/>
        <v xml:space="preserve"> </v>
      </c>
      <c r="H12" s="454"/>
      <c r="I12" s="188">
        <f>第１表!I13</f>
        <v>0</v>
      </c>
      <c r="J12" s="453" t="str">
        <f t="shared" si="1"/>
        <v xml:space="preserve"> </v>
      </c>
      <c r="K12" s="454"/>
      <c r="L12" s="208"/>
      <c r="M12" s="455" t="str">
        <f t="shared" si="4"/>
        <v xml:space="preserve"> </v>
      </c>
      <c r="N12" s="462"/>
      <c r="O12" s="56">
        <v>36.700000000000003</v>
      </c>
      <c r="P12" s="28" t="s">
        <v>64</v>
      </c>
      <c r="Q12" s="91">
        <v>1.8499999999999999E-2</v>
      </c>
      <c r="R12" s="51" t="s">
        <v>99</v>
      </c>
      <c r="S12" s="196">
        <f t="shared" si="2"/>
        <v>0</v>
      </c>
      <c r="T12" s="196">
        <f t="shared" si="3"/>
        <v>0</v>
      </c>
      <c r="U12" s="52"/>
      <c r="V12" s="45" t="s">
        <v>28</v>
      </c>
    </row>
    <row r="13" spans="1:22" ht="14.25">
      <c r="A13" s="476"/>
      <c r="B13" s="357" t="s">
        <v>29</v>
      </c>
      <c r="C13" s="357"/>
      <c r="D13" s="357"/>
      <c r="E13" s="94" t="s">
        <v>25</v>
      </c>
      <c r="F13" s="187">
        <f>第１表!F14</f>
        <v>0</v>
      </c>
      <c r="G13" s="453" t="str">
        <f t="shared" si="0"/>
        <v xml:space="preserve"> </v>
      </c>
      <c r="H13" s="454"/>
      <c r="I13" s="188">
        <f>第１表!I14</f>
        <v>0</v>
      </c>
      <c r="J13" s="453" t="str">
        <f t="shared" si="1"/>
        <v xml:space="preserve"> </v>
      </c>
      <c r="K13" s="454"/>
      <c r="L13" s="208"/>
      <c r="M13" s="455" t="str">
        <f t="shared" si="4"/>
        <v xml:space="preserve"> </v>
      </c>
      <c r="N13" s="462"/>
      <c r="O13" s="56">
        <v>37.700000000000003</v>
      </c>
      <c r="P13" s="28" t="s">
        <v>64</v>
      </c>
      <c r="Q13" s="91">
        <v>1.8700000000000001E-2</v>
      </c>
      <c r="R13" s="51" t="s">
        <v>99</v>
      </c>
      <c r="S13" s="196">
        <f t="shared" si="2"/>
        <v>0</v>
      </c>
      <c r="T13" s="196">
        <f t="shared" si="3"/>
        <v>0</v>
      </c>
      <c r="U13" s="52"/>
      <c r="V13" s="45" t="s">
        <v>29</v>
      </c>
    </row>
    <row r="14" spans="1:22" ht="14.25">
      <c r="A14" s="476"/>
      <c r="B14" s="357" t="s">
        <v>30</v>
      </c>
      <c r="C14" s="357"/>
      <c r="D14" s="357"/>
      <c r="E14" s="94" t="s">
        <v>25</v>
      </c>
      <c r="F14" s="187">
        <f>第１表!F15</f>
        <v>0</v>
      </c>
      <c r="G14" s="453" t="str">
        <f t="shared" si="0"/>
        <v xml:space="preserve"> </v>
      </c>
      <c r="H14" s="454"/>
      <c r="I14" s="188">
        <f>第１表!I15</f>
        <v>0</v>
      </c>
      <c r="J14" s="453" t="str">
        <f t="shared" si="1"/>
        <v xml:space="preserve"> </v>
      </c>
      <c r="K14" s="454"/>
      <c r="L14" s="208"/>
      <c r="M14" s="455" t="str">
        <f t="shared" si="4"/>
        <v xml:space="preserve"> </v>
      </c>
      <c r="N14" s="462"/>
      <c r="O14" s="56">
        <v>39.1</v>
      </c>
      <c r="P14" s="28" t="s">
        <v>64</v>
      </c>
      <c r="Q14" s="91">
        <v>1.89E-2</v>
      </c>
      <c r="R14" s="51" t="s">
        <v>99</v>
      </c>
      <c r="S14" s="196">
        <f t="shared" si="2"/>
        <v>0</v>
      </c>
      <c r="T14" s="196">
        <f t="shared" si="3"/>
        <v>0</v>
      </c>
      <c r="U14" s="52"/>
      <c r="V14" s="45" t="s">
        <v>30</v>
      </c>
    </row>
    <row r="15" spans="1:22" ht="14.25">
      <c r="A15" s="476"/>
      <c r="B15" s="357" t="s">
        <v>31</v>
      </c>
      <c r="C15" s="357"/>
      <c r="D15" s="357"/>
      <c r="E15" s="94" t="s">
        <v>25</v>
      </c>
      <c r="F15" s="187">
        <f>第１表!F16</f>
        <v>0</v>
      </c>
      <c r="G15" s="453" t="str">
        <f t="shared" si="0"/>
        <v xml:space="preserve"> </v>
      </c>
      <c r="H15" s="454"/>
      <c r="I15" s="188">
        <f>第１表!I16</f>
        <v>0</v>
      </c>
      <c r="J15" s="453" t="str">
        <f t="shared" si="1"/>
        <v xml:space="preserve"> </v>
      </c>
      <c r="K15" s="454"/>
      <c r="L15" s="208"/>
      <c r="M15" s="455" t="str">
        <f t="shared" si="4"/>
        <v xml:space="preserve"> </v>
      </c>
      <c r="N15" s="462"/>
      <c r="O15" s="56">
        <v>41.9</v>
      </c>
      <c r="P15" s="28" t="s">
        <v>64</v>
      </c>
      <c r="Q15" s="91">
        <v>1.95E-2</v>
      </c>
      <c r="R15" s="51" t="s">
        <v>99</v>
      </c>
      <c r="S15" s="196">
        <f t="shared" si="2"/>
        <v>0</v>
      </c>
      <c r="T15" s="196">
        <f t="shared" si="3"/>
        <v>0</v>
      </c>
      <c r="U15" s="52"/>
      <c r="V15" s="45" t="s">
        <v>31</v>
      </c>
    </row>
    <row r="16" spans="1:22" ht="14.25">
      <c r="A16" s="476"/>
      <c r="B16" s="357" t="s">
        <v>32</v>
      </c>
      <c r="C16" s="357"/>
      <c r="D16" s="357"/>
      <c r="E16" s="94" t="s">
        <v>33</v>
      </c>
      <c r="F16" s="187">
        <f>第１表!F17</f>
        <v>0</v>
      </c>
      <c r="G16" s="453" t="str">
        <f t="shared" si="0"/>
        <v xml:space="preserve"> </v>
      </c>
      <c r="H16" s="454"/>
      <c r="I16" s="188">
        <f>第１表!I17</f>
        <v>0</v>
      </c>
      <c r="J16" s="453" t="str">
        <f t="shared" si="1"/>
        <v xml:space="preserve"> </v>
      </c>
      <c r="K16" s="454"/>
      <c r="L16" s="208"/>
      <c r="M16" s="455" t="str">
        <f t="shared" si="4"/>
        <v xml:space="preserve"> </v>
      </c>
      <c r="N16" s="462"/>
      <c r="O16" s="56">
        <v>40.9</v>
      </c>
      <c r="P16" s="28" t="s">
        <v>65</v>
      </c>
      <c r="Q16" s="91">
        <v>2.0799999999999999E-2</v>
      </c>
      <c r="R16" s="51" t="s">
        <v>99</v>
      </c>
      <c r="S16" s="196">
        <f t="shared" si="2"/>
        <v>0</v>
      </c>
      <c r="T16" s="196">
        <f t="shared" si="3"/>
        <v>0</v>
      </c>
      <c r="U16" s="52"/>
      <c r="V16" s="45" t="s">
        <v>32</v>
      </c>
    </row>
    <row r="17" spans="1:22" ht="15" customHeight="1">
      <c r="A17" s="476"/>
      <c r="B17" s="357" t="s">
        <v>34</v>
      </c>
      <c r="C17" s="357"/>
      <c r="D17" s="357"/>
      <c r="E17" s="94" t="s">
        <v>33</v>
      </c>
      <c r="F17" s="187">
        <f>第１表!F18</f>
        <v>0</v>
      </c>
      <c r="G17" s="453" t="str">
        <f t="shared" si="0"/>
        <v xml:space="preserve"> </v>
      </c>
      <c r="H17" s="454"/>
      <c r="I17" s="188">
        <f>第１表!I18</f>
        <v>0</v>
      </c>
      <c r="J17" s="453" t="str">
        <f t="shared" si="1"/>
        <v xml:space="preserve"> </v>
      </c>
      <c r="K17" s="454"/>
      <c r="L17" s="208"/>
      <c r="M17" s="455" t="str">
        <f t="shared" si="4"/>
        <v xml:space="preserve"> </v>
      </c>
      <c r="N17" s="462"/>
      <c r="O17" s="56">
        <v>29.9</v>
      </c>
      <c r="P17" s="28" t="s">
        <v>65</v>
      </c>
      <c r="Q17" s="91">
        <v>2.5399999999999999E-2</v>
      </c>
      <c r="R17" s="51" t="s">
        <v>99</v>
      </c>
      <c r="S17" s="196">
        <f t="shared" si="2"/>
        <v>0</v>
      </c>
      <c r="T17" s="196">
        <f t="shared" si="3"/>
        <v>0</v>
      </c>
      <c r="U17" s="52"/>
      <c r="V17" s="45" t="s">
        <v>34</v>
      </c>
    </row>
    <row r="18" spans="1:22" ht="30" customHeight="1">
      <c r="A18" s="476"/>
      <c r="B18" s="357" t="s">
        <v>35</v>
      </c>
      <c r="C18" s="357"/>
      <c r="D18" s="2" t="s">
        <v>75</v>
      </c>
      <c r="E18" s="94" t="s">
        <v>33</v>
      </c>
      <c r="F18" s="189">
        <f>第１表!F19</f>
        <v>0</v>
      </c>
      <c r="G18" s="453" t="str">
        <f t="shared" si="0"/>
        <v xml:space="preserve"> </v>
      </c>
      <c r="H18" s="454"/>
      <c r="I18" s="190">
        <f>第１表!I19</f>
        <v>0</v>
      </c>
      <c r="J18" s="453" t="str">
        <f t="shared" si="1"/>
        <v xml:space="preserve"> </v>
      </c>
      <c r="K18" s="454"/>
      <c r="L18" s="209"/>
      <c r="M18" s="455" t="str">
        <f t="shared" si="4"/>
        <v xml:space="preserve"> </v>
      </c>
      <c r="N18" s="462"/>
      <c r="O18" s="56">
        <v>50.8</v>
      </c>
      <c r="P18" s="28" t="s">
        <v>65</v>
      </c>
      <c r="Q18" s="91">
        <v>1.61E-2</v>
      </c>
      <c r="R18" s="51" t="s">
        <v>99</v>
      </c>
      <c r="S18" s="196">
        <f t="shared" si="2"/>
        <v>0</v>
      </c>
      <c r="T18" s="196">
        <f t="shared" si="3"/>
        <v>0</v>
      </c>
      <c r="U18" s="52"/>
      <c r="V18" s="41" t="s">
        <v>75</v>
      </c>
    </row>
    <row r="19" spans="1:22" ht="30" customHeight="1">
      <c r="A19" s="476"/>
      <c r="B19" s="357"/>
      <c r="C19" s="357"/>
      <c r="D19" s="3" t="s">
        <v>69</v>
      </c>
      <c r="E19" s="94" t="s">
        <v>36</v>
      </c>
      <c r="F19" s="189">
        <f>第１表!F20</f>
        <v>0</v>
      </c>
      <c r="G19" s="453" t="str">
        <f t="shared" si="0"/>
        <v xml:space="preserve"> </v>
      </c>
      <c r="H19" s="454"/>
      <c r="I19" s="190">
        <f>第１表!I20</f>
        <v>0</v>
      </c>
      <c r="J19" s="453" t="str">
        <f t="shared" si="1"/>
        <v xml:space="preserve"> </v>
      </c>
      <c r="K19" s="454"/>
      <c r="L19" s="209"/>
      <c r="M19" s="455" t="str">
        <f t="shared" si="4"/>
        <v xml:space="preserve"> </v>
      </c>
      <c r="N19" s="462"/>
      <c r="O19" s="56">
        <v>44.9</v>
      </c>
      <c r="P19" s="28" t="s">
        <v>76</v>
      </c>
      <c r="Q19" s="91">
        <v>1.4200000000000001E-2</v>
      </c>
      <c r="R19" s="51" t="s">
        <v>99</v>
      </c>
      <c r="S19" s="196">
        <f t="shared" si="2"/>
        <v>0</v>
      </c>
      <c r="T19" s="196">
        <f t="shared" si="3"/>
        <v>0</v>
      </c>
      <c r="U19" s="52"/>
      <c r="V19" s="42" t="s">
        <v>69</v>
      </c>
    </row>
    <row r="20" spans="1:22" ht="30" customHeight="1">
      <c r="A20" s="476"/>
      <c r="B20" s="357" t="s">
        <v>37</v>
      </c>
      <c r="C20" s="357"/>
      <c r="D20" s="2" t="s">
        <v>70</v>
      </c>
      <c r="E20" s="94" t="s">
        <v>33</v>
      </c>
      <c r="F20" s="189">
        <f>第１表!F21</f>
        <v>0</v>
      </c>
      <c r="G20" s="453" t="str">
        <f t="shared" si="0"/>
        <v xml:space="preserve"> </v>
      </c>
      <c r="H20" s="454"/>
      <c r="I20" s="190">
        <f>第１表!I21</f>
        <v>0</v>
      </c>
      <c r="J20" s="453" t="str">
        <f t="shared" si="1"/>
        <v xml:space="preserve"> </v>
      </c>
      <c r="K20" s="454"/>
      <c r="L20" s="209"/>
      <c r="M20" s="455" t="str">
        <f t="shared" si="4"/>
        <v xml:space="preserve"> </v>
      </c>
      <c r="N20" s="462"/>
      <c r="O20" s="56">
        <v>54.6</v>
      </c>
      <c r="P20" s="28" t="s">
        <v>65</v>
      </c>
      <c r="Q20" s="91">
        <v>1.35E-2</v>
      </c>
      <c r="R20" s="51" t="s">
        <v>99</v>
      </c>
      <c r="S20" s="196">
        <f t="shared" si="2"/>
        <v>0</v>
      </c>
      <c r="T20" s="196">
        <f t="shared" si="3"/>
        <v>0</v>
      </c>
      <c r="U20" s="52"/>
      <c r="V20" s="41" t="s">
        <v>70</v>
      </c>
    </row>
    <row r="21" spans="1:22" ht="30" customHeight="1">
      <c r="A21" s="476"/>
      <c r="B21" s="357"/>
      <c r="C21" s="357"/>
      <c r="D21" s="2" t="s">
        <v>71</v>
      </c>
      <c r="E21" s="94" t="s">
        <v>36</v>
      </c>
      <c r="F21" s="189">
        <f>第１表!F22</f>
        <v>0</v>
      </c>
      <c r="G21" s="453" t="str">
        <f t="shared" si="0"/>
        <v xml:space="preserve"> </v>
      </c>
      <c r="H21" s="454"/>
      <c r="I21" s="190">
        <f>第１表!I22</f>
        <v>0</v>
      </c>
      <c r="J21" s="453" t="str">
        <f t="shared" si="1"/>
        <v xml:space="preserve"> </v>
      </c>
      <c r="K21" s="454"/>
      <c r="L21" s="209"/>
      <c r="M21" s="455" t="str">
        <f t="shared" si="4"/>
        <v xml:space="preserve"> </v>
      </c>
      <c r="N21" s="462"/>
      <c r="O21" s="56">
        <v>43.5</v>
      </c>
      <c r="P21" s="28" t="s">
        <v>66</v>
      </c>
      <c r="Q21" s="91">
        <v>1.3899999999999999E-2</v>
      </c>
      <c r="R21" s="51" t="s">
        <v>99</v>
      </c>
      <c r="S21" s="196">
        <f t="shared" si="2"/>
        <v>0</v>
      </c>
      <c r="T21" s="196">
        <f t="shared" si="3"/>
        <v>0</v>
      </c>
      <c r="U21" s="52"/>
      <c r="V21" s="41" t="s">
        <v>71</v>
      </c>
    </row>
    <row r="22" spans="1:22" ht="14.25">
      <c r="A22" s="476"/>
      <c r="B22" s="357" t="s">
        <v>38</v>
      </c>
      <c r="C22" s="357"/>
      <c r="D22" s="94" t="s">
        <v>39</v>
      </c>
      <c r="E22" s="94" t="s">
        <v>33</v>
      </c>
      <c r="F22" s="187">
        <f>SUM(第１表!F23:F25)</f>
        <v>0</v>
      </c>
      <c r="G22" s="453" t="str">
        <f t="shared" si="0"/>
        <v xml:space="preserve"> </v>
      </c>
      <c r="H22" s="482"/>
      <c r="I22" s="188">
        <f>SUM(第１表!I23:I25)</f>
        <v>0</v>
      </c>
      <c r="J22" s="453" t="str">
        <f t="shared" si="1"/>
        <v xml:space="preserve"> </v>
      </c>
      <c r="K22" s="454"/>
      <c r="L22" s="208"/>
      <c r="M22" s="455" t="str">
        <f t="shared" si="4"/>
        <v xml:space="preserve"> </v>
      </c>
      <c r="N22" s="462"/>
      <c r="O22" s="82">
        <v>29</v>
      </c>
      <c r="P22" s="28" t="s">
        <v>65</v>
      </c>
      <c r="Q22" s="91">
        <v>2.4500000000000001E-2</v>
      </c>
      <c r="R22" s="51" t="s">
        <v>99</v>
      </c>
      <c r="S22" s="196">
        <f t="shared" si="2"/>
        <v>0</v>
      </c>
      <c r="T22" s="196">
        <f t="shared" si="3"/>
        <v>0</v>
      </c>
      <c r="U22" s="52"/>
      <c r="V22" s="43" t="s">
        <v>39</v>
      </c>
    </row>
    <row r="23" spans="1:22" ht="14.25">
      <c r="A23" s="476"/>
      <c r="B23" s="357"/>
      <c r="C23" s="357"/>
      <c r="D23" s="94" t="s">
        <v>40</v>
      </c>
      <c r="E23" s="94" t="s">
        <v>33</v>
      </c>
      <c r="F23" s="187">
        <f>SUM(第１表!F26:F27)</f>
        <v>0</v>
      </c>
      <c r="G23" s="453" t="str">
        <f t="shared" si="0"/>
        <v xml:space="preserve"> </v>
      </c>
      <c r="H23" s="454"/>
      <c r="I23" s="188">
        <f>SUM(第１表!I26:I27)</f>
        <v>0</v>
      </c>
      <c r="J23" s="453" t="str">
        <f t="shared" si="1"/>
        <v xml:space="preserve"> </v>
      </c>
      <c r="K23" s="454"/>
      <c r="L23" s="208"/>
      <c r="M23" s="455" t="str">
        <f t="shared" si="4"/>
        <v xml:space="preserve"> </v>
      </c>
      <c r="N23" s="462"/>
      <c r="O23" s="56">
        <v>25.7</v>
      </c>
      <c r="P23" s="28" t="s">
        <v>65</v>
      </c>
      <c r="Q23" s="91">
        <v>2.47E-2</v>
      </c>
      <c r="R23" s="51" t="s">
        <v>99</v>
      </c>
      <c r="S23" s="196">
        <f t="shared" si="2"/>
        <v>0</v>
      </c>
      <c r="T23" s="196">
        <f t="shared" si="3"/>
        <v>0</v>
      </c>
      <c r="U23" s="52"/>
      <c r="V23" s="43" t="s">
        <v>40</v>
      </c>
    </row>
    <row r="24" spans="1:22" ht="14.25">
      <c r="A24" s="476"/>
      <c r="B24" s="357"/>
      <c r="C24" s="357"/>
      <c r="D24" s="94" t="s">
        <v>41</v>
      </c>
      <c r="E24" s="94" t="s">
        <v>33</v>
      </c>
      <c r="F24" s="187">
        <f>第１表!F28</f>
        <v>0</v>
      </c>
      <c r="G24" s="453" t="str">
        <f t="shared" si="0"/>
        <v xml:space="preserve"> </v>
      </c>
      <c r="H24" s="454"/>
      <c r="I24" s="188">
        <f>第１表!I28</f>
        <v>0</v>
      </c>
      <c r="J24" s="453" t="str">
        <f t="shared" si="1"/>
        <v xml:space="preserve"> </v>
      </c>
      <c r="K24" s="454"/>
      <c r="L24" s="208"/>
      <c r="M24" s="455" t="str">
        <f t="shared" si="4"/>
        <v xml:space="preserve"> </v>
      </c>
      <c r="N24" s="462"/>
      <c r="O24" s="56">
        <v>26.9</v>
      </c>
      <c r="P24" s="28" t="s">
        <v>65</v>
      </c>
      <c r="Q24" s="91">
        <v>2.5499999999999998E-2</v>
      </c>
      <c r="R24" s="51" t="s">
        <v>99</v>
      </c>
      <c r="S24" s="196">
        <f t="shared" si="2"/>
        <v>0</v>
      </c>
      <c r="T24" s="196">
        <f t="shared" si="3"/>
        <v>0</v>
      </c>
      <c r="U24" s="52"/>
      <c r="V24" s="43" t="s">
        <v>41</v>
      </c>
    </row>
    <row r="25" spans="1:22" ht="14.25">
      <c r="A25" s="476"/>
      <c r="B25" s="357" t="s">
        <v>42</v>
      </c>
      <c r="C25" s="357"/>
      <c r="D25" s="357"/>
      <c r="E25" s="94" t="s">
        <v>33</v>
      </c>
      <c r="F25" s="187">
        <f>第１表!F29</f>
        <v>0</v>
      </c>
      <c r="G25" s="453" t="str">
        <f t="shared" si="0"/>
        <v xml:space="preserve"> </v>
      </c>
      <c r="H25" s="454"/>
      <c r="I25" s="188">
        <f>第１表!I29</f>
        <v>0</v>
      </c>
      <c r="J25" s="453" t="str">
        <f t="shared" si="1"/>
        <v xml:space="preserve"> </v>
      </c>
      <c r="K25" s="454"/>
      <c r="L25" s="208"/>
      <c r="M25" s="455" t="str">
        <f t="shared" si="4"/>
        <v xml:space="preserve"> </v>
      </c>
      <c r="N25" s="462"/>
      <c r="O25" s="56">
        <v>29.4</v>
      </c>
      <c r="P25" s="28" t="s">
        <v>65</v>
      </c>
      <c r="Q25" s="91">
        <v>2.9399999999999999E-2</v>
      </c>
      <c r="R25" s="51" t="s">
        <v>99</v>
      </c>
      <c r="S25" s="196">
        <f t="shared" si="2"/>
        <v>0</v>
      </c>
      <c r="T25" s="196">
        <f t="shared" si="3"/>
        <v>0</v>
      </c>
      <c r="U25" s="52"/>
      <c r="V25" s="45" t="s">
        <v>42</v>
      </c>
    </row>
    <row r="26" spans="1:22" ht="14.25">
      <c r="A26" s="476"/>
      <c r="B26" s="357" t="s">
        <v>43</v>
      </c>
      <c r="C26" s="357"/>
      <c r="D26" s="357"/>
      <c r="E26" s="94" t="s">
        <v>33</v>
      </c>
      <c r="F26" s="187">
        <f>第１表!F30</f>
        <v>0</v>
      </c>
      <c r="G26" s="453" t="str">
        <f t="shared" si="0"/>
        <v xml:space="preserve"> </v>
      </c>
      <c r="H26" s="454"/>
      <c r="I26" s="188">
        <f>第１表!I30</f>
        <v>0</v>
      </c>
      <c r="J26" s="453" t="str">
        <f t="shared" si="1"/>
        <v xml:space="preserve"> </v>
      </c>
      <c r="K26" s="454"/>
      <c r="L26" s="208"/>
      <c r="M26" s="455" t="str">
        <f t="shared" si="4"/>
        <v xml:space="preserve"> </v>
      </c>
      <c r="N26" s="462"/>
      <c r="O26" s="56">
        <v>37.299999999999997</v>
      </c>
      <c r="P26" s="28" t="s">
        <v>65</v>
      </c>
      <c r="Q26" s="91">
        <v>2.0899999999999998E-2</v>
      </c>
      <c r="R26" s="51" t="s">
        <v>99</v>
      </c>
      <c r="S26" s="196">
        <f t="shared" si="2"/>
        <v>0</v>
      </c>
      <c r="T26" s="196">
        <f t="shared" si="3"/>
        <v>0</v>
      </c>
      <c r="U26" s="52"/>
      <c r="V26" s="45" t="s">
        <v>43</v>
      </c>
    </row>
    <row r="27" spans="1:22" ht="14.25">
      <c r="A27" s="476"/>
      <c r="B27" s="357" t="s">
        <v>44</v>
      </c>
      <c r="C27" s="357"/>
      <c r="D27" s="357"/>
      <c r="E27" s="94" t="s">
        <v>36</v>
      </c>
      <c r="F27" s="187">
        <f>第１表!F31</f>
        <v>0</v>
      </c>
      <c r="G27" s="453" t="str">
        <f t="shared" si="0"/>
        <v xml:space="preserve"> </v>
      </c>
      <c r="H27" s="454"/>
      <c r="I27" s="188">
        <f>第１表!I31</f>
        <v>0</v>
      </c>
      <c r="J27" s="453" t="str">
        <f t="shared" si="1"/>
        <v xml:space="preserve"> </v>
      </c>
      <c r="K27" s="454"/>
      <c r="L27" s="208"/>
      <c r="M27" s="455" t="str">
        <f t="shared" si="4"/>
        <v xml:space="preserve"> </v>
      </c>
      <c r="N27" s="462"/>
      <c r="O27" s="56">
        <v>21.1</v>
      </c>
      <c r="P27" s="28" t="s">
        <v>66</v>
      </c>
      <c r="Q27" s="91">
        <v>1.0999999999999999E-2</v>
      </c>
      <c r="R27" s="51" t="s">
        <v>99</v>
      </c>
      <c r="S27" s="196">
        <f t="shared" si="2"/>
        <v>0</v>
      </c>
      <c r="T27" s="196">
        <f t="shared" si="3"/>
        <v>0</v>
      </c>
      <c r="U27" s="52"/>
      <c r="V27" s="45" t="s">
        <v>44</v>
      </c>
    </row>
    <row r="28" spans="1:22" ht="14.25">
      <c r="A28" s="476"/>
      <c r="B28" s="357" t="s">
        <v>45</v>
      </c>
      <c r="C28" s="357"/>
      <c r="D28" s="357"/>
      <c r="E28" s="94" t="s">
        <v>36</v>
      </c>
      <c r="F28" s="187">
        <f>SUM(第１表!F32:F33)</f>
        <v>0</v>
      </c>
      <c r="G28" s="453" t="str">
        <f t="shared" si="0"/>
        <v xml:space="preserve"> </v>
      </c>
      <c r="H28" s="454"/>
      <c r="I28" s="188">
        <f>SUM(第１表!I32:I33)</f>
        <v>0</v>
      </c>
      <c r="J28" s="453" t="str">
        <f t="shared" si="1"/>
        <v xml:space="preserve"> </v>
      </c>
      <c r="K28" s="454"/>
      <c r="L28" s="208"/>
      <c r="M28" s="455" t="str">
        <f t="shared" si="4"/>
        <v xml:space="preserve"> </v>
      </c>
      <c r="N28" s="462"/>
      <c r="O28" s="56">
        <v>3.41</v>
      </c>
      <c r="P28" s="28" t="s">
        <v>66</v>
      </c>
      <c r="Q28" s="91">
        <v>2.63E-2</v>
      </c>
      <c r="R28" s="51" t="s">
        <v>99</v>
      </c>
      <c r="S28" s="196">
        <f t="shared" si="2"/>
        <v>0</v>
      </c>
      <c r="T28" s="196">
        <f t="shared" si="3"/>
        <v>0</v>
      </c>
      <c r="U28" s="52"/>
      <c r="V28" s="45" t="s">
        <v>45</v>
      </c>
    </row>
    <row r="29" spans="1:22" ht="14.25">
      <c r="A29" s="476"/>
      <c r="B29" s="357" t="s">
        <v>46</v>
      </c>
      <c r="C29" s="357"/>
      <c r="D29" s="357"/>
      <c r="E29" s="94" t="s">
        <v>36</v>
      </c>
      <c r="F29" s="187">
        <f>第１表!F34</f>
        <v>0</v>
      </c>
      <c r="G29" s="453" t="str">
        <f t="shared" si="0"/>
        <v xml:space="preserve"> </v>
      </c>
      <c r="H29" s="454"/>
      <c r="I29" s="188">
        <f>第１表!I34</f>
        <v>0</v>
      </c>
      <c r="J29" s="453" t="str">
        <f t="shared" si="1"/>
        <v xml:space="preserve"> </v>
      </c>
      <c r="K29" s="454"/>
      <c r="L29" s="208"/>
      <c r="M29" s="455" t="str">
        <f t="shared" si="4"/>
        <v xml:space="preserve"> </v>
      </c>
      <c r="N29" s="462"/>
      <c r="O29" s="56">
        <v>8.41</v>
      </c>
      <c r="P29" s="28" t="s">
        <v>66</v>
      </c>
      <c r="Q29" s="91">
        <v>3.8399999999999997E-2</v>
      </c>
      <c r="R29" s="51" t="s">
        <v>99</v>
      </c>
      <c r="S29" s="196">
        <f t="shared" si="2"/>
        <v>0</v>
      </c>
      <c r="T29" s="196">
        <f t="shared" si="3"/>
        <v>0</v>
      </c>
      <c r="U29" s="52"/>
      <c r="V29" s="45" t="s">
        <v>46</v>
      </c>
    </row>
    <row r="30" spans="1:22" ht="14.25">
      <c r="A30" s="476"/>
      <c r="B30" s="287" t="s">
        <v>88</v>
      </c>
      <c r="C30" s="357" t="s">
        <v>47</v>
      </c>
      <c r="D30" s="357"/>
      <c r="E30" s="94" t="s">
        <v>36</v>
      </c>
      <c r="F30" s="187">
        <f>第１表!F35</f>
        <v>0</v>
      </c>
      <c r="G30" s="453" t="str">
        <f t="shared" si="0"/>
        <v xml:space="preserve"> </v>
      </c>
      <c r="H30" s="454"/>
      <c r="I30" s="188">
        <f>第１表!I35</f>
        <v>0</v>
      </c>
      <c r="J30" s="453" t="str">
        <f>IF(I30*O30=0," ",ROUND(I30*O30,0))</f>
        <v xml:space="preserve"> </v>
      </c>
      <c r="K30" s="454"/>
      <c r="L30" s="208"/>
      <c r="M30" s="455" t="str">
        <f t="shared" si="4"/>
        <v xml:space="preserve"> </v>
      </c>
      <c r="N30" s="462"/>
      <c r="O30" s="224">
        <f>第１表!O35</f>
        <v>45</v>
      </c>
      <c r="P30" s="28" t="s">
        <v>66</v>
      </c>
      <c r="Q30" s="91">
        <v>1.3599999999999999E-2</v>
      </c>
      <c r="R30" s="51" t="s">
        <v>99</v>
      </c>
      <c r="S30" s="196">
        <f t="shared" si="2"/>
        <v>0</v>
      </c>
      <c r="T30" s="196">
        <f t="shared" si="3"/>
        <v>0</v>
      </c>
      <c r="U30" s="52"/>
      <c r="V30" s="45" t="s">
        <v>47</v>
      </c>
    </row>
    <row r="31" spans="1:22" ht="14.25">
      <c r="A31" s="476"/>
      <c r="B31" s="300"/>
      <c r="C31" s="483" t="str">
        <f>第１表!C36</f>
        <v>（　　　　）</v>
      </c>
      <c r="D31" s="483">
        <f>第１表!D36</f>
        <v>0</v>
      </c>
      <c r="E31" s="205">
        <f>第１表!E36</f>
        <v>0</v>
      </c>
      <c r="F31" s="187">
        <f>第１表!F36</f>
        <v>0</v>
      </c>
      <c r="G31" s="453" t="str">
        <f t="shared" ref="G31:G33" si="5">IF(F31*O31=0," ",ROUND(F31*O31,0))</f>
        <v xml:space="preserve"> </v>
      </c>
      <c r="H31" s="454"/>
      <c r="I31" s="188">
        <f>第１表!I36</f>
        <v>0</v>
      </c>
      <c r="J31" s="453" t="str">
        <f>IF(I31*O31=0," ",ROUND(I31*O31,0))</f>
        <v xml:space="preserve"> </v>
      </c>
      <c r="K31" s="454"/>
      <c r="L31" s="208"/>
      <c r="M31" s="455" t="str">
        <f t="shared" ref="M31" si="6">IF(L31*O31=0," ",ROUND(L31*O31,0))</f>
        <v xml:space="preserve"> </v>
      </c>
      <c r="N31" s="462"/>
      <c r="O31" s="136">
        <f>第１表!O36</f>
        <v>0</v>
      </c>
      <c r="P31" s="206">
        <f>第１表!P36</f>
        <v>0</v>
      </c>
      <c r="Q31" s="137">
        <f>第１表!Q36</f>
        <v>0</v>
      </c>
      <c r="R31" s="51" t="s">
        <v>99</v>
      </c>
      <c r="S31" s="196">
        <f t="shared" ref="S31" si="7">IF(G31=" ",0,G31*Q31*44/12)</f>
        <v>0</v>
      </c>
      <c r="T31" s="196">
        <f t="shared" ref="T31" si="8">IF(J31=" ",0,J31*Q31*44/12)</f>
        <v>0</v>
      </c>
      <c r="U31" s="52"/>
      <c r="V31" s="45" t="s">
        <v>48</v>
      </c>
    </row>
    <row r="32" spans="1:22" ht="14.25">
      <c r="A32" s="476"/>
      <c r="B32" s="300"/>
      <c r="C32" s="483" t="str">
        <f>第１表!C37</f>
        <v>（　　　　）</v>
      </c>
      <c r="D32" s="483">
        <f>第１表!D37</f>
        <v>0</v>
      </c>
      <c r="E32" s="205">
        <f>第１表!E37</f>
        <v>0</v>
      </c>
      <c r="F32" s="187">
        <f>第１表!F37</f>
        <v>0</v>
      </c>
      <c r="G32" s="453" t="str">
        <f t="shared" si="5"/>
        <v xml:space="preserve"> </v>
      </c>
      <c r="H32" s="454"/>
      <c r="I32" s="188">
        <f>第１表!I37</f>
        <v>0</v>
      </c>
      <c r="J32" s="453" t="str">
        <f>IF(I32*O32=0," ",ROUND(I32*O32,0))</f>
        <v xml:space="preserve"> </v>
      </c>
      <c r="K32" s="454"/>
      <c r="L32" s="208"/>
      <c r="M32" s="455" t="str">
        <f t="shared" ref="M32" si="9">IF(L32*O32=0," ",ROUND(L32*O32,0))</f>
        <v xml:space="preserve"> </v>
      </c>
      <c r="N32" s="462"/>
      <c r="O32" s="136">
        <f>第１表!O37</f>
        <v>0</v>
      </c>
      <c r="P32" s="206">
        <f>第１表!P37</f>
        <v>0</v>
      </c>
      <c r="Q32" s="137">
        <f>第１表!Q37</f>
        <v>0</v>
      </c>
      <c r="R32" s="51" t="s">
        <v>99</v>
      </c>
      <c r="S32" s="196">
        <f t="shared" ref="S32" si="10">IF(G32=" ",0,G32*Q32*44/12)</f>
        <v>0</v>
      </c>
      <c r="T32" s="196">
        <f t="shared" ref="T32" si="11">IF(J32=" ",0,J32*Q32*44/12)</f>
        <v>0</v>
      </c>
      <c r="U32" s="52"/>
      <c r="V32" s="45" t="s">
        <v>48</v>
      </c>
    </row>
    <row r="33" spans="1:22" ht="14.25">
      <c r="A33" s="476"/>
      <c r="B33" s="362"/>
      <c r="C33" s="483" t="str">
        <f>第１表!C38</f>
        <v>（　　　　）</v>
      </c>
      <c r="D33" s="483">
        <f>第１表!D38</f>
        <v>0</v>
      </c>
      <c r="E33" s="205">
        <f>第１表!E38</f>
        <v>0</v>
      </c>
      <c r="F33" s="187">
        <f>第１表!F38</f>
        <v>0</v>
      </c>
      <c r="G33" s="453" t="str">
        <f t="shared" si="5"/>
        <v xml:space="preserve"> </v>
      </c>
      <c r="H33" s="454"/>
      <c r="I33" s="188">
        <f>第１表!I38</f>
        <v>0</v>
      </c>
      <c r="J33" s="453" t="str">
        <f>IF(I33*O33=0," ",ROUND(I33*O33,0))</f>
        <v xml:space="preserve"> </v>
      </c>
      <c r="K33" s="454"/>
      <c r="L33" s="208"/>
      <c r="M33" s="455" t="str">
        <f t="shared" si="4"/>
        <v xml:space="preserve"> </v>
      </c>
      <c r="N33" s="462"/>
      <c r="O33" s="136">
        <f>第１表!O38</f>
        <v>0</v>
      </c>
      <c r="P33" s="206">
        <f>第１表!P38</f>
        <v>0</v>
      </c>
      <c r="Q33" s="137">
        <f>第１表!Q38</f>
        <v>0</v>
      </c>
      <c r="R33" s="51" t="s">
        <v>99</v>
      </c>
      <c r="S33" s="196">
        <f t="shared" si="2"/>
        <v>0</v>
      </c>
      <c r="T33" s="196">
        <f t="shared" si="3"/>
        <v>0</v>
      </c>
      <c r="U33" s="52"/>
      <c r="V33" s="45" t="s">
        <v>48</v>
      </c>
    </row>
    <row r="34" spans="1:22" ht="14.25">
      <c r="A34" s="476"/>
      <c r="B34" s="357" t="s">
        <v>49</v>
      </c>
      <c r="C34" s="357"/>
      <c r="D34" s="357"/>
      <c r="E34" s="94" t="s">
        <v>77</v>
      </c>
      <c r="F34" s="187">
        <f>第１表!F40</f>
        <v>0</v>
      </c>
      <c r="G34" s="453" t="str">
        <f t="shared" si="0"/>
        <v xml:space="preserve"> </v>
      </c>
      <c r="H34" s="454"/>
      <c r="I34" s="188">
        <f>第１表!I40</f>
        <v>0</v>
      </c>
      <c r="J34" s="453" t="str">
        <f>IF(I34*O34=0," ",ROUND(I34*O34,0))</f>
        <v xml:space="preserve"> </v>
      </c>
      <c r="K34" s="454"/>
      <c r="L34" s="208"/>
      <c r="M34" s="455" t="str">
        <f t="shared" si="4"/>
        <v xml:space="preserve"> </v>
      </c>
      <c r="N34" s="462"/>
      <c r="O34" s="57">
        <v>1.02</v>
      </c>
      <c r="P34" s="28" t="s">
        <v>67</v>
      </c>
      <c r="Q34" s="92">
        <v>0.06</v>
      </c>
      <c r="R34" s="51" t="s">
        <v>100</v>
      </c>
      <c r="S34" s="196">
        <f>IF(F34=" ",0,F34*Q34)</f>
        <v>0</v>
      </c>
      <c r="T34" s="196">
        <f>IF(J34=" ",0,J34*Q34)</f>
        <v>0</v>
      </c>
      <c r="U34" s="52"/>
      <c r="V34" s="45" t="s">
        <v>49</v>
      </c>
    </row>
    <row r="35" spans="1:22" ht="14.25">
      <c r="A35" s="476"/>
      <c r="B35" s="357" t="s">
        <v>50</v>
      </c>
      <c r="C35" s="357"/>
      <c r="D35" s="357"/>
      <c r="E35" s="94" t="s">
        <v>77</v>
      </c>
      <c r="F35" s="187">
        <f>第１表!F41</f>
        <v>0</v>
      </c>
      <c r="G35" s="453" t="str">
        <f t="shared" si="0"/>
        <v xml:space="preserve"> </v>
      </c>
      <c r="H35" s="454"/>
      <c r="I35" s="188">
        <f>第１表!I41</f>
        <v>0</v>
      </c>
      <c r="J35" s="453" t="str">
        <f t="shared" si="1"/>
        <v xml:space="preserve"> </v>
      </c>
      <c r="K35" s="454"/>
      <c r="L35" s="208"/>
      <c r="M35" s="455" t="str">
        <f t="shared" si="4"/>
        <v xml:space="preserve"> </v>
      </c>
      <c r="N35" s="462"/>
      <c r="O35" s="56">
        <v>1.36</v>
      </c>
      <c r="P35" s="28" t="s">
        <v>67</v>
      </c>
      <c r="Q35" s="92">
        <v>5.7000000000000002E-2</v>
      </c>
      <c r="R35" s="51" t="s">
        <v>100</v>
      </c>
      <c r="S35" s="196">
        <f t="shared" ref="S35:S37" si="12">IF(F35=" ",0,F35*Q35)</f>
        <v>0</v>
      </c>
      <c r="T35" s="196">
        <f>IF(J35=" ",0,J35*Q35)</f>
        <v>0</v>
      </c>
      <c r="U35" s="52"/>
      <c r="V35" s="45" t="s">
        <v>50</v>
      </c>
    </row>
    <row r="36" spans="1:22" ht="14.25">
      <c r="A36" s="476"/>
      <c r="B36" s="357" t="s">
        <v>51</v>
      </c>
      <c r="C36" s="357"/>
      <c r="D36" s="357"/>
      <c r="E36" s="94" t="s">
        <v>77</v>
      </c>
      <c r="F36" s="187">
        <f>第１表!F42</f>
        <v>0</v>
      </c>
      <c r="G36" s="453" t="str">
        <f t="shared" si="0"/>
        <v xml:space="preserve"> </v>
      </c>
      <c r="H36" s="454"/>
      <c r="I36" s="188">
        <f>第１表!I42</f>
        <v>0</v>
      </c>
      <c r="J36" s="453" t="str">
        <f t="shared" si="1"/>
        <v xml:space="preserve"> </v>
      </c>
      <c r="K36" s="454"/>
      <c r="L36" s="208"/>
      <c r="M36" s="455" t="str">
        <f t="shared" si="4"/>
        <v xml:space="preserve"> </v>
      </c>
      <c r="N36" s="462"/>
      <c r="O36" s="56">
        <v>1.36</v>
      </c>
      <c r="P36" s="28" t="s">
        <v>67</v>
      </c>
      <c r="Q36" s="92">
        <v>5.7000000000000002E-2</v>
      </c>
      <c r="R36" s="51" t="s">
        <v>100</v>
      </c>
      <c r="S36" s="196">
        <f t="shared" si="12"/>
        <v>0</v>
      </c>
      <c r="T36" s="196">
        <f>IF(J36=" ",0,J36*Q36)</f>
        <v>0</v>
      </c>
      <c r="U36" s="52"/>
      <c r="V36" s="45" t="s">
        <v>51</v>
      </c>
    </row>
    <row r="37" spans="1:22" ht="14.25">
      <c r="A37" s="476"/>
      <c r="B37" s="357" t="s">
        <v>52</v>
      </c>
      <c r="C37" s="357"/>
      <c r="D37" s="357"/>
      <c r="E37" s="94" t="s">
        <v>77</v>
      </c>
      <c r="F37" s="187">
        <f>第１表!F43</f>
        <v>0</v>
      </c>
      <c r="G37" s="453" t="str">
        <f t="shared" si="0"/>
        <v xml:space="preserve"> </v>
      </c>
      <c r="H37" s="454"/>
      <c r="I37" s="188">
        <f>第１表!I43</f>
        <v>0</v>
      </c>
      <c r="J37" s="453" t="str">
        <f t="shared" si="1"/>
        <v xml:space="preserve"> </v>
      </c>
      <c r="K37" s="454"/>
      <c r="L37" s="208"/>
      <c r="M37" s="455" t="str">
        <f t="shared" si="4"/>
        <v xml:space="preserve"> </v>
      </c>
      <c r="N37" s="462"/>
      <c r="O37" s="56">
        <v>1.36</v>
      </c>
      <c r="P37" s="28" t="s">
        <v>67</v>
      </c>
      <c r="Q37" s="92">
        <v>5.7000000000000002E-2</v>
      </c>
      <c r="R37" s="51" t="s">
        <v>100</v>
      </c>
      <c r="S37" s="196">
        <f t="shared" si="12"/>
        <v>0</v>
      </c>
      <c r="T37" s="196">
        <f>IF(J37=" ",0,J37*Q37)</f>
        <v>0</v>
      </c>
      <c r="U37" s="52"/>
      <c r="V37" s="45" t="s">
        <v>52</v>
      </c>
    </row>
    <row r="38" spans="1:22" ht="14.25">
      <c r="A38" s="476"/>
      <c r="B38" s="357" t="s">
        <v>177</v>
      </c>
      <c r="C38" s="357"/>
      <c r="D38" s="357"/>
      <c r="E38" s="158" t="s">
        <v>77</v>
      </c>
      <c r="F38" s="187">
        <f>第１表!F44</f>
        <v>0</v>
      </c>
      <c r="G38" s="453" t="str">
        <f t="shared" ref="G38" si="13">IF(F38*O38=0," ",ROUND(F38*O38,0))</f>
        <v xml:space="preserve"> </v>
      </c>
      <c r="H38" s="454"/>
      <c r="I38" s="188">
        <f>第１表!I44</f>
        <v>0</v>
      </c>
      <c r="J38" s="453" t="str">
        <f t="shared" ref="J38" si="14">IF(I38*O38=0," ",ROUND(I38*O38,0))</f>
        <v xml:space="preserve"> </v>
      </c>
      <c r="K38" s="454"/>
      <c r="L38" s="208"/>
      <c r="M38" s="455" t="str">
        <f t="shared" ref="M38" si="15">IF(L38*O38=0," ",ROUND(L38*O38,0))</f>
        <v xml:space="preserve"> </v>
      </c>
      <c r="N38" s="462"/>
      <c r="O38" s="165">
        <f>第１表!O44</f>
        <v>0</v>
      </c>
      <c r="P38" s="28" t="s">
        <v>67</v>
      </c>
      <c r="Q38" s="166">
        <f>第１表!Q44</f>
        <v>0</v>
      </c>
      <c r="R38" s="51" t="s">
        <v>100</v>
      </c>
      <c r="S38" s="196">
        <f t="shared" ref="S38" si="16">IF(F38=" ",0,F38*Q38)</f>
        <v>0</v>
      </c>
      <c r="T38" s="196">
        <f>IF(J38=" ",0,J38*Q38)</f>
        <v>0</v>
      </c>
      <c r="U38" s="52"/>
      <c r="V38" s="45" t="str">
        <f>B38</f>
        <v>その他（　　　　　　　）</v>
      </c>
    </row>
    <row r="39" spans="1:22" ht="14.25">
      <c r="A39" s="476"/>
      <c r="B39" s="357" t="s">
        <v>110</v>
      </c>
      <c r="C39" s="357"/>
      <c r="D39" s="357"/>
      <c r="E39" s="94" t="s">
        <v>77</v>
      </c>
      <c r="F39" s="191"/>
      <c r="G39" s="484">
        <f>SUM(G8:G38)</f>
        <v>0</v>
      </c>
      <c r="H39" s="485"/>
      <c r="I39" s="192"/>
      <c r="J39" s="484">
        <f>SUM(J8:J38)</f>
        <v>0</v>
      </c>
      <c r="K39" s="485"/>
      <c r="L39" s="192"/>
      <c r="M39" s="486">
        <f>SUM(M8:M38)</f>
        <v>0</v>
      </c>
      <c r="N39" s="462"/>
      <c r="O39" s="167"/>
      <c r="P39" s="168"/>
      <c r="Q39" s="168"/>
      <c r="R39" s="168"/>
      <c r="S39" s="197">
        <f>SUM(S8:S38)</f>
        <v>0</v>
      </c>
      <c r="T39" s="197">
        <f>SUM(T8:T38)</f>
        <v>0</v>
      </c>
      <c r="U39" s="91"/>
      <c r="V39" s="45" t="s">
        <v>53</v>
      </c>
    </row>
    <row r="40" spans="1:22" ht="15" customHeight="1">
      <c r="A40" s="477"/>
      <c r="B40" s="350" t="s">
        <v>108</v>
      </c>
      <c r="C40" s="351"/>
      <c r="D40" s="351"/>
      <c r="E40" s="351"/>
      <c r="F40" s="352"/>
      <c r="G40" s="67"/>
      <c r="H40" s="66">
        <f>IF(ISERROR(G39*0.0258),"",G39*0.0258)</f>
        <v>0</v>
      </c>
      <c r="I40" s="9"/>
      <c r="J40" s="487">
        <f>IF(ISERROR(J39*0.0258),"",J39*0.0258)</f>
        <v>0</v>
      </c>
      <c r="K40" s="488"/>
      <c r="L40" s="12"/>
      <c r="M40" s="489">
        <f>IF(ISERROR(M39*0.0258),"",M39*0.0258)</f>
        <v>0</v>
      </c>
      <c r="N40" s="490"/>
      <c r="O40" s="169"/>
      <c r="P40" s="104"/>
      <c r="Q40" s="104"/>
      <c r="R40" s="104"/>
      <c r="S40" s="198"/>
      <c r="T40" s="198"/>
      <c r="U40" s="104"/>
      <c r="V40" s="26"/>
    </row>
    <row r="41" spans="1:22" ht="14.25" customHeight="1">
      <c r="A41" s="342" t="s">
        <v>54</v>
      </c>
      <c r="B41" s="357" t="s">
        <v>55</v>
      </c>
      <c r="C41" s="357"/>
      <c r="D41" s="94" t="s">
        <v>56</v>
      </c>
      <c r="E41" s="94" t="s">
        <v>78</v>
      </c>
      <c r="F41" s="187">
        <f>第１表!F48</f>
        <v>0</v>
      </c>
      <c r="G41" s="491" t="str">
        <f>IF(F41*O41=0," ",ROUND(F41*O41,0))</f>
        <v xml:space="preserve"> </v>
      </c>
      <c r="H41" s="492"/>
      <c r="I41" s="192"/>
      <c r="J41" s="493"/>
      <c r="K41" s="494"/>
      <c r="L41" s="210"/>
      <c r="M41" s="455" t="str">
        <f>IF(L41*O41=0," ",ROUND(L41*O41,0))</f>
        <v xml:space="preserve"> </v>
      </c>
      <c r="N41" s="462"/>
      <c r="O41" s="57">
        <v>9.9700000000000006</v>
      </c>
      <c r="P41" s="28" t="s">
        <v>68</v>
      </c>
      <c r="Q41" s="138">
        <f>第１表!Q48</f>
        <v>0.43099999999999999</v>
      </c>
      <c r="R41" s="51" t="s">
        <v>94</v>
      </c>
      <c r="S41" s="196">
        <f>IF(F41=" ",0,F41*Q41)</f>
        <v>0</v>
      </c>
      <c r="T41" s="204"/>
      <c r="U41" s="52"/>
      <c r="V41" s="43" t="s">
        <v>56</v>
      </c>
    </row>
    <row r="42" spans="1:22" ht="14.25">
      <c r="A42" s="343"/>
      <c r="B42" s="357"/>
      <c r="C42" s="357"/>
      <c r="D42" s="94" t="s">
        <v>57</v>
      </c>
      <c r="E42" s="94" t="s">
        <v>78</v>
      </c>
      <c r="F42" s="187">
        <f>第１表!F49</f>
        <v>0</v>
      </c>
      <c r="G42" s="453" t="str">
        <f>IF(F42*O42=0," ",ROUND(F42*O42,0))</f>
        <v xml:space="preserve"> </v>
      </c>
      <c r="H42" s="454"/>
      <c r="I42" s="192"/>
      <c r="J42" s="493"/>
      <c r="K42" s="494"/>
      <c r="L42" s="210"/>
      <c r="M42" s="455" t="str">
        <f>IF(L42*O42=0," ",ROUND(L42*O42,0))</f>
        <v xml:space="preserve"> </v>
      </c>
      <c r="N42" s="462"/>
      <c r="O42" s="57">
        <v>9.2799999999999994</v>
      </c>
      <c r="P42" s="28" t="s">
        <v>68</v>
      </c>
      <c r="Q42" s="138">
        <f>第１表!Q49</f>
        <v>0.43099999999999999</v>
      </c>
      <c r="R42" s="51" t="s">
        <v>94</v>
      </c>
      <c r="S42" s="196">
        <f>IF(F42=" ",0,F42*Q42)</f>
        <v>0</v>
      </c>
      <c r="T42" s="204"/>
      <c r="U42" s="52"/>
      <c r="V42" s="43" t="s">
        <v>57</v>
      </c>
    </row>
    <row r="43" spans="1:22" ht="14.25">
      <c r="A43" s="343"/>
      <c r="B43" s="357" t="s">
        <v>58</v>
      </c>
      <c r="C43" s="357"/>
      <c r="D43" s="94" t="s">
        <v>169</v>
      </c>
      <c r="E43" s="94" t="s">
        <v>78</v>
      </c>
      <c r="F43" s="187">
        <f>第１表!F50</f>
        <v>0</v>
      </c>
      <c r="G43" s="453" t="str">
        <f>IF(F43*O43=0," ",ROUND(F43*O43,0))</f>
        <v xml:space="preserve"> </v>
      </c>
      <c r="H43" s="454"/>
      <c r="I43" s="192"/>
      <c r="J43" s="493"/>
      <c r="K43" s="494"/>
      <c r="L43" s="210"/>
      <c r="M43" s="455" t="str">
        <f>IF(L43*O43=0," ",ROUND(L43*O43,0))</f>
        <v xml:space="preserve"> </v>
      </c>
      <c r="N43" s="462"/>
      <c r="O43" s="57">
        <v>9.76</v>
      </c>
      <c r="P43" s="28" t="s">
        <v>68</v>
      </c>
      <c r="Q43" s="138">
        <f>第１表!Q50</f>
        <v>0.43099999999999999</v>
      </c>
      <c r="R43" s="51" t="s">
        <v>94</v>
      </c>
      <c r="S43" s="196">
        <f>IF(F43=" ",0,F43*Q43)</f>
        <v>0</v>
      </c>
      <c r="T43" s="204"/>
      <c r="U43" s="52"/>
      <c r="V43" s="43" t="s">
        <v>59</v>
      </c>
    </row>
    <row r="44" spans="1:22" ht="14.25">
      <c r="A44" s="343"/>
      <c r="B44" s="357"/>
      <c r="C44" s="357"/>
      <c r="D44" s="158" t="s">
        <v>60</v>
      </c>
      <c r="E44" s="139" t="s">
        <v>78</v>
      </c>
      <c r="F44" s="187">
        <f>第１表!F51</f>
        <v>0</v>
      </c>
      <c r="G44" s="493"/>
      <c r="H44" s="494"/>
      <c r="I44" s="188">
        <f>第１表!I51</f>
        <v>0</v>
      </c>
      <c r="J44" s="453" t="str">
        <f>IF(I44*40=0," ",ROUND(I44*O44,0))</f>
        <v xml:space="preserve"> </v>
      </c>
      <c r="K44" s="454"/>
      <c r="L44" s="210"/>
      <c r="M44" s="455" t="str">
        <f>IF(L44*O44=0," ",ROUND(L44*O44,0))</f>
        <v xml:space="preserve"> </v>
      </c>
      <c r="N44" s="456"/>
      <c r="O44" s="212">
        <f>第１表!O51</f>
        <v>8.64</v>
      </c>
      <c r="P44" s="28" t="s">
        <v>68</v>
      </c>
      <c r="Q44" s="138">
        <f>第１表!Q51</f>
        <v>0</v>
      </c>
      <c r="R44" s="51" t="s">
        <v>94</v>
      </c>
      <c r="S44" s="204"/>
      <c r="T44" s="196">
        <f>IF(I44=" ",0,I44*Q44)</f>
        <v>0</v>
      </c>
      <c r="U44" s="53"/>
      <c r="V44" s="43" t="s">
        <v>59</v>
      </c>
    </row>
    <row r="45" spans="1:22" ht="14.25">
      <c r="A45" s="343"/>
      <c r="B45" s="357"/>
      <c r="C45" s="357"/>
      <c r="D45" s="94" t="s">
        <v>60</v>
      </c>
      <c r="E45" s="94" t="s">
        <v>78</v>
      </c>
      <c r="F45" s="187">
        <f>第１表!F52</f>
        <v>0</v>
      </c>
      <c r="G45" s="493"/>
      <c r="H45" s="494"/>
      <c r="I45" s="188">
        <f>第１表!I52</f>
        <v>0</v>
      </c>
      <c r="J45" s="453" t="str">
        <f>IF(I45*40=0," ",ROUND(I45*O45,0))</f>
        <v xml:space="preserve"> </v>
      </c>
      <c r="K45" s="454"/>
      <c r="L45" s="210"/>
      <c r="M45" s="455" t="str">
        <f>IF(L45*O45=0," ",ROUND(L45*O45,0))</f>
        <v xml:space="preserve"> </v>
      </c>
      <c r="N45" s="462"/>
      <c r="O45" s="212">
        <f>第１表!O52</f>
        <v>8.64</v>
      </c>
      <c r="P45" s="28" t="s">
        <v>68</v>
      </c>
      <c r="Q45" s="138">
        <f>第１表!Q52</f>
        <v>0</v>
      </c>
      <c r="R45" s="51" t="s">
        <v>94</v>
      </c>
      <c r="S45" s="204"/>
      <c r="T45" s="196">
        <f>IF(I45=" ",0,I45*Q45)</f>
        <v>0</v>
      </c>
      <c r="U45" s="53"/>
      <c r="V45" s="43" t="s">
        <v>60</v>
      </c>
    </row>
    <row r="46" spans="1:22" ht="14.25">
      <c r="A46" s="514"/>
      <c r="B46" s="270" t="s">
        <v>109</v>
      </c>
      <c r="C46" s="270"/>
      <c r="D46" s="270"/>
      <c r="E46" s="94" t="s">
        <v>79</v>
      </c>
      <c r="F46" s="10" t="str">
        <f>IF(SUM(F41:F45)=0,"",SUM(F41:F45))</f>
        <v/>
      </c>
      <c r="G46" s="505">
        <f>SUM(G41:G43)</f>
        <v>0</v>
      </c>
      <c r="H46" s="506"/>
      <c r="I46" s="11">
        <f>SUM(I44:I45)</f>
        <v>0</v>
      </c>
      <c r="J46" s="505">
        <f t="shared" ref="J46:K46" si="17">SUM(J44:J45)</f>
        <v>0</v>
      </c>
      <c r="K46" s="506">
        <f t="shared" si="17"/>
        <v>0</v>
      </c>
      <c r="L46" s="211" t="str">
        <f>IF(SUM(L41:L45)=0,"",SUM(L41:L45))</f>
        <v/>
      </c>
      <c r="M46" s="507">
        <f>SUM(M41:N45)</f>
        <v>0</v>
      </c>
      <c r="N46" s="508"/>
      <c r="O46" s="56"/>
      <c r="P46" s="28"/>
      <c r="S46" s="199">
        <f>SUM(S41:S45)</f>
        <v>0</v>
      </c>
      <c r="T46" s="199">
        <f>SUM(T41:T45)</f>
        <v>0</v>
      </c>
      <c r="U46" s="54"/>
      <c r="V46" s="44" t="s">
        <v>53</v>
      </c>
    </row>
    <row r="47" spans="1:22" ht="15" customHeight="1">
      <c r="A47" s="388" t="s">
        <v>116</v>
      </c>
      <c r="B47" s="270"/>
      <c r="C47" s="270"/>
      <c r="D47" s="270"/>
      <c r="E47" s="270"/>
      <c r="F47" s="509"/>
      <c r="G47" s="505">
        <f>IF(ISERROR(G39+G46),"",G39+G46)</f>
        <v>0</v>
      </c>
      <c r="H47" s="506"/>
      <c r="I47" s="192"/>
      <c r="J47" s="510">
        <f>IF(ISERROR(J39+J46),"",J39+J46)</f>
        <v>0</v>
      </c>
      <c r="K47" s="511"/>
      <c r="L47" s="193"/>
      <c r="M47" s="512">
        <f>IF(ISERROR(M39+M46),"",M39+M46)</f>
        <v>0</v>
      </c>
      <c r="N47" s="513"/>
      <c r="O47" s="59">
        <v>2.58E-2</v>
      </c>
      <c r="P47" s="29" t="s">
        <v>181</v>
      </c>
      <c r="S47" s="199">
        <f>S39+S46</f>
        <v>0</v>
      </c>
      <c r="T47" s="199">
        <f>T39+T46</f>
        <v>0</v>
      </c>
      <c r="V47" s="44" t="s">
        <v>102</v>
      </c>
    </row>
    <row r="48" spans="1:22" ht="15" thickBot="1">
      <c r="A48" s="464" t="s">
        <v>106</v>
      </c>
      <c r="B48" s="390"/>
      <c r="C48" s="390"/>
      <c r="D48" s="390"/>
      <c r="E48" s="390"/>
      <c r="F48" s="383"/>
      <c r="G48" s="60" t="s">
        <v>103</v>
      </c>
      <c r="H48" s="61">
        <f>IF(ISERROR(G47*0.0258),0,G47*0.0258)</f>
        <v>0</v>
      </c>
      <c r="I48" s="194"/>
      <c r="J48" s="60" t="s">
        <v>104</v>
      </c>
      <c r="K48" s="61">
        <f>IF(ISERROR(J47*0.0258),0,J47*0.0258)</f>
        <v>0</v>
      </c>
      <c r="L48" s="195"/>
      <c r="M48" s="60" t="s">
        <v>105</v>
      </c>
      <c r="N48" s="63">
        <f>IF(ISERROR(M47*0.0258),0,M47*0.0258)</f>
        <v>0</v>
      </c>
      <c r="O48" s="58"/>
      <c r="P48" s="28"/>
      <c r="S48" s="200">
        <f>S47-T47</f>
        <v>0</v>
      </c>
    </row>
    <row r="49" spans="1:23" ht="15" thickBot="1">
      <c r="F49" s="335" t="s">
        <v>184</v>
      </c>
      <c r="G49" s="335"/>
      <c r="H49" s="213">
        <f>H48-K48-N48</f>
        <v>0</v>
      </c>
      <c r="S49" s="201">
        <f>IF(S47&gt;0,ROUND((S47-T47),3-INT(LOG(S47-T47))-1),0)</f>
        <v>0</v>
      </c>
      <c r="V49" s="7" t="s">
        <v>101</v>
      </c>
    </row>
    <row r="50" spans="1:23">
      <c r="A50" s="30" t="s">
        <v>80</v>
      </c>
      <c r="B50" s="14"/>
    </row>
    <row r="51" spans="1:23">
      <c r="A51" s="416"/>
      <c r="B51" s="417"/>
      <c r="C51" s="417"/>
      <c r="D51" s="417"/>
      <c r="E51" s="417"/>
      <c r="F51" s="417"/>
      <c r="G51" s="417"/>
      <c r="H51" s="417"/>
      <c r="I51" s="422"/>
      <c r="J51" s="418" t="s">
        <v>81</v>
      </c>
      <c r="K51" s="419"/>
      <c r="L51" s="495" t="s">
        <v>82</v>
      </c>
      <c r="M51" s="308"/>
      <c r="N51" s="496"/>
      <c r="O51" s="48"/>
      <c r="P51" s="47"/>
    </row>
    <row r="52" spans="1:23" ht="17.25" customHeight="1">
      <c r="A52" s="31" t="s">
        <v>89</v>
      </c>
      <c r="B52" s="15"/>
      <c r="C52" s="15"/>
      <c r="D52" s="15"/>
      <c r="E52" s="15"/>
      <c r="F52" s="108"/>
      <c r="G52" s="15"/>
      <c r="H52" s="15"/>
      <c r="I52" s="16"/>
      <c r="J52" s="126" t="s">
        <v>160</v>
      </c>
      <c r="K52" s="497">
        <f>第１表!L60</f>
        <v>0</v>
      </c>
      <c r="L52" s="499" t="s">
        <v>167</v>
      </c>
      <c r="M52" s="500"/>
      <c r="N52" s="501"/>
      <c r="O52" s="48"/>
      <c r="P52" s="47"/>
    </row>
    <row r="53" spans="1:23" ht="17.25" customHeight="1">
      <c r="A53" s="32" t="s">
        <v>133</v>
      </c>
      <c r="B53" s="17"/>
      <c r="C53" s="17"/>
      <c r="D53" s="17"/>
      <c r="E53" s="17"/>
      <c r="F53" s="109"/>
      <c r="G53" s="83"/>
      <c r="H53" s="83"/>
      <c r="I53" s="18"/>
      <c r="J53" s="127"/>
      <c r="K53" s="498"/>
      <c r="L53" s="502"/>
      <c r="M53" s="503"/>
      <c r="N53" s="504"/>
      <c r="O53" s="48"/>
      <c r="P53" s="47"/>
    </row>
    <row r="54" spans="1:23">
      <c r="A54" s="8"/>
    </row>
    <row r="55" spans="1:23">
      <c r="A55" s="416"/>
      <c r="B55" s="417"/>
      <c r="C55" s="417"/>
      <c r="D55" s="417"/>
      <c r="E55" s="417"/>
      <c r="F55" s="417"/>
      <c r="G55" s="417"/>
      <c r="H55" s="417"/>
      <c r="I55" s="417"/>
      <c r="J55" s="418" t="s">
        <v>81</v>
      </c>
      <c r="K55" s="419"/>
      <c r="L55" s="516" t="s">
        <v>82</v>
      </c>
      <c r="M55" s="517"/>
      <c r="N55" s="518"/>
    </row>
    <row r="56" spans="1:23" ht="13.5" customHeight="1">
      <c r="A56" s="516" t="s">
        <v>83</v>
      </c>
      <c r="B56" s="517"/>
      <c r="C56" s="19" t="s">
        <v>84</v>
      </c>
      <c r="D56" s="19"/>
      <c r="E56" s="19"/>
      <c r="F56" s="110"/>
      <c r="G56" s="19"/>
      <c r="H56" s="19"/>
      <c r="I56" s="14"/>
      <c r="J56" s="432">
        <f>IF(K52&gt;0,ROUND((H48-(K48+N48))/K52,4-INT(LOG((H48-(K48+N48))/K52))-1),0)</f>
        <v>0</v>
      </c>
      <c r="K56" s="519"/>
      <c r="L56" s="523" t="s">
        <v>167</v>
      </c>
      <c r="M56" s="524"/>
      <c r="N56" s="525"/>
    </row>
    <row r="57" spans="1:23" ht="13.5" customHeight="1">
      <c r="A57" s="33"/>
      <c r="B57" s="14"/>
      <c r="C57" s="14" t="s">
        <v>89</v>
      </c>
      <c r="D57" s="14"/>
      <c r="E57" s="14"/>
      <c r="F57" s="111"/>
      <c r="G57" s="14"/>
      <c r="H57" s="14"/>
      <c r="I57" s="14"/>
      <c r="J57" s="520"/>
      <c r="K57" s="521"/>
      <c r="L57" s="526"/>
      <c r="M57" s="527"/>
      <c r="N57" s="528"/>
    </row>
    <row r="58" spans="1:23" ht="13.5" customHeight="1">
      <c r="A58" s="34" t="s">
        <v>85</v>
      </c>
      <c r="B58" s="17"/>
      <c r="C58" s="17" t="s">
        <v>132</v>
      </c>
      <c r="D58" s="17"/>
      <c r="E58" s="17"/>
      <c r="F58" s="112"/>
      <c r="G58" s="17"/>
      <c r="H58" s="17"/>
      <c r="I58" s="17"/>
      <c r="J58" s="435"/>
      <c r="K58" s="522"/>
      <c r="L58" s="529"/>
      <c r="M58" s="530"/>
      <c r="N58" s="531"/>
    </row>
    <row r="59" spans="1:23">
      <c r="A59" s="35"/>
    </row>
    <row r="60" spans="1:23" ht="39.950000000000003" customHeight="1">
      <c r="A60" s="515" t="s">
        <v>121</v>
      </c>
      <c r="B60" s="515"/>
      <c r="C60" s="515"/>
      <c r="D60" s="515"/>
      <c r="E60" s="515"/>
      <c r="F60" s="515"/>
      <c r="G60" s="515"/>
      <c r="H60" s="515"/>
      <c r="I60" s="515"/>
      <c r="J60" s="515"/>
      <c r="K60" s="515"/>
      <c r="L60" s="515"/>
      <c r="M60" s="515"/>
      <c r="N60" s="515"/>
      <c r="O60" s="68"/>
      <c r="P60" s="70"/>
      <c r="Q60" s="71"/>
      <c r="R60" s="70"/>
      <c r="S60" s="134"/>
      <c r="T60" s="134"/>
      <c r="U60" s="70"/>
      <c r="V60" s="70"/>
      <c r="W60" s="72"/>
    </row>
    <row r="61" spans="1:23" ht="13.5" customHeight="1">
      <c r="A61" s="515" t="s">
        <v>117</v>
      </c>
      <c r="B61" s="515"/>
      <c r="C61" s="515"/>
      <c r="D61" s="515"/>
      <c r="E61" s="515"/>
      <c r="F61" s="515"/>
      <c r="G61" s="515"/>
      <c r="H61" s="515"/>
      <c r="I61" s="515"/>
      <c r="J61" s="515"/>
      <c r="K61" s="515"/>
      <c r="L61" s="515"/>
      <c r="M61" s="515"/>
      <c r="N61" s="515"/>
      <c r="O61" s="68"/>
      <c r="P61" s="70"/>
      <c r="Q61" s="71"/>
      <c r="R61" s="70"/>
      <c r="S61" s="134"/>
      <c r="T61" s="134"/>
      <c r="U61" s="70"/>
      <c r="V61" s="70"/>
      <c r="W61" s="72"/>
    </row>
    <row r="62" spans="1:23" ht="27" customHeight="1">
      <c r="A62" s="515" t="s">
        <v>118</v>
      </c>
      <c r="B62" s="515"/>
      <c r="C62" s="515"/>
      <c r="D62" s="515"/>
      <c r="E62" s="515"/>
      <c r="F62" s="515"/>
      <c r="G62" s="515"/>
      <c r="H62" s="515"/>
      <c r="I62" s="515"/>
      <c r="J62" s="515"/>
      <c r="K62" s="515"/>
      <c r="L62" s="515"/>
      <c r="M62" s="515"/>
      <c r="N62" s="515"/>
      <c r="O62" s="27"/>
      <c r="P62" s="70"/>
      <c r="Q62" s="71"/>
      <c r="R62" s="70"/>
      <c r="S62" s="134"/>
      <c r="T62" s="134"/>
      <c r="U62" s="70"/>
      <c r="V62" s="70"/>
      <c r="W62" s="72"/>
    </row>
    <row r="63" spans="1:23" ht="27" customHeight="1">
      <c r="A63" s="515" t="s">
        <v>119</v>
      </c>
      <c r="B63" s="515"/>
      <c r="C63" s="515"/>
      <c r="D63" s="515"/>
      <c r="E63" s="515"/>
      <c r="F63" s="515"/>
      <c r="G63" s="515"/>
      <c r="H63" s="515"/>
      <c r="I63" s="515"/>
      <c r="J63" s="515"/>
      <c r="K63" s="515"/>
      <c r="L63" s="515"/>
      <c r="M63" s="515"/>
      <c r="N63" s="515"/>
      <c r="O63" s="68"/>
      <c r="P63" s="70"/>
      <c r="Q63" s="71"/>
      <c r="R63" s="70"/>
      <c r="S63" s="134"/>
      <c r="T63" s="134"/>
      <c r="U63" s="70"/>
      <c r="V63" s="70"/>
      <c r="W63" s="72"/>
    </row>
    <row r="64" spans="1:23" ht="95.25" customHeight="1">
      <c r="A64" s="515" t="s">
        <v>122</v>
      </c>
      <c r="B64" s="515"/>
      <c r="C64" s="515"/>
      <c r="D64" s="515"/>
      <c r="E64" s="515"/>
      <c r="F64" s="515"/>
      <c r="G64" s="515"/>
      <c r="H64" s="515"/>
      <c r="I64" s="515"/>
      <c r="J64" s="515"/>
      <c r="K64" s="515"/>
      <c r="L64" s="515"/>
      <c r="M64" s="515"/>
      <c r="N64" s="515"/>
      <c r="O64" s="68"/>
      <c r="P64" s="70" t="s">
        <v>120</v>
      </c>
      <c r="Q64" s="71"/>
      <c r="R64" s="70"/>
      <c r="S64" s="134"/>
      <c r="T64" s="134"/>
      <c r="U64" s="70"/>
      <c r="V64" s="70"/>
      <c r="W64" s="72"/>
    </row>
  </sheetData>
  <mergeCells count="188">
    <mergeCell ref="F49:G49"/>
    <mergeCell ref="A60:N60"/>
    <mergeCell ref="A61:N61"/>
    <mergeCell ref="A62:N62"/>
    <mergeCell ref="A63:N63"/>
    <mergeCell ref="A64:N64"/>
    <mergeCell ref="A55:I55"/>
    <mergeCell ref="J55:K55"/>
    <mergeCell ref="L55:N55"/>
    <mergeCell ref="A56:B56"/>
    <mergeCell ref="J56:K58"/>
    <mergeCell ref="L56:N58"/>
    <mergeCell ref="A48:F48"/>
    <mergeCell ref="A51:I51"/>
    <mergeCell ref="J51:K51"/>
    <mergeCell ref="L51:N51"/>
    <mergeCell ref="K52:K53"/>
    <mergeCell ref="L52:N53"/>
    <mergeCell ref="B46:D46"/>
    <mergeCell ref="G46:H46"/>
    <mergeCell ref="J46:K46"/>
    <mergeCell ref="M46:N46"/>
    <mergeCell ref="A47:F47"/>
    <mergeCell ref="G47:H47"/>
    <mergeCell ref="J47:K47"/>
    <mergeCell ref="M47:N47"/>
    <mergeCell ref="A41:A46"/>
    <mergeCell ref="M42:N42"/>
    <mergeCell ref="B43:C45"/>
    <mergeCell ref="G43:H43"/>
    <mergeCell ref="J43:K43"/>
    <mergeCell ref="M43:N43"/>
    <mergeCell ref="G45:H45"/>
    <mergeCell ref="J45:K45"/>
    <mergeCell ref="M45:N45"/>
    <mergeCell ref="G44:H44"/>
    <mergeCell ref="B40:F40"/>
    <mergeCell ref="J40:K40"/>
    <mergeCell ref="M40:N40"/>
    <mergeCell ref="B41:C42"/>
    <mergeCell ref="G41:H41"/>
    <mergeCell ref="J41:K41"/>
    <mergeCell ref="M41:N41"/>
    <mergeCell ref="G42:H42"/>
    <mergeCell ref="J42:K42"/>
    <mergeCell ref="B37:D37"/>
    <mergeCell ref="G37:H37"/>
    <mergeCell ref="J37:K37"/>
    <mergeCell ref="M37:N37"/>
    <mergeCell ref="B39:D39"/>
    <mergeCell ref="G39:H39"/>
    <mergeCell ref="J39:K39"/>
    <mergeCell ref="M39:N39"/>
    <mergeCell ref="B35:D35"/>
    <mergeCell ref="G35:H35"/>
    <mergeCell ref="J35:K35"/>
    <mergeCell ref="M35:N35"/>
    <mergeCell ref="B36:D36"/>
    <mergeCell ref="G36:H36"/>
    <mergeCell ref="J36:K36"/>
    <mergeCell ref="M36:N36"/>
    <mergeCell ref="B38:D38"/>
    <mergeCell ref="G38:H38"/>
    <mergeCell ref="J38:K38"/>
    <mergeCell ref="M38:N38"/>
    <mergeCell ref="B34:D34"/>
    <mergeCell ref="G34:H34"/>
    <mergeCell ref="J34:K34"/>
    <mergeCell ref="M34:N34"/>
    <mergeCell ref="B29:D29"/>
    <mergeCell ref="G29:H29"/>
    <mergeCell ref="J29:K29"/>
    <mergeCell ref="M29:N29"/>
    <mergeCell ref="B30:B33"/>
    <mergeCell ref="C30:D30"/>
    <mergeCell ref="G30:H30"/>
    <mergeCell ref="J30:K30"/>
    <mergeCell ref="M30:N30"/>
    <mergeCell ref="C33:D33"/>
    <mergeCell ref="C32:D32"/>
    <mergeCell ref="G32:H32"/>
    <mergeCell ref="J32:K32"/>
    <mergeCell ref="M32:N32"/>
    <mergeCell ref="C31:D31"/>
    <mergeCell ref="G31:H31"/>
    <mergeCell ref="J31:K31"/>
    <mergeCell ref="M31:N31"/>
    <mergeCell ref="B27:D27"/>
    <mergeCell ref="G27:H27"/>
    <mergeCell ref="J27:K27"/>
    <mergeCell ref="M27:N27"/>
    <mergeCell ref="B28:D28"/>
    <mergeCell ref="G28:H28"/>
    <mergeCell ref="J28:K28"/>
    <mergeCell ref="M28:N28"/>
    <mergeCell ref="B25:D25"/>
    <mergeCell ref="G25:H25"/>
    <mergeCell ref="J25:K25"/>
    <mergeCell ref="M25:N25"/>
    <mergeCell ref="B26:D26"/>
    <mergeCell ref="G26:H26"/>
    <mergeCell ref="J26:K26"/>
    <mergeCell ref="M26:N26"/>
    <mergeCell ref="B22:C24"/>
    <mergeCell ref="G22:H22"/>
    <mergeCell ref="J22:K22"/>
    <mergeCell ref="M22:N22"/>
    <mergeCell ref="G23:H23"/>
    <mergeCell ref="J23:K23"/>
    <mergeCell ref="M23:N23"/>
    <mergeCell ref="G24:H24"/>
    <mergeCell ref="J24:K24"/>
    <mergeCell ref="M24:N24"/>
    <mergeCell ref="B20:C21"/>
    <mergeCell ref="G20:H20"/>
    <mergeCell ref="J20:K20"/>
    <mergeCell ref="M20:N20"/>
    <mergeCell ref="G21:H21"/>
    <mergeCell ref="J21:K21"/>
    <mergeCell ref="M21:N21"/>
    <mergeCell ref="B18:C19"/>
    <mergeCell ref="G18:H18"/>
    <mergeCell ref="J18:K18"/>
    <mergeCell ref="M18:N18"/>
    <mergeCell ref="G19:H19"/>
    <mergeCell ref="J19:K19"/>
    <mergeCell ref="M19:N19"/>
    <mergeCell ref="B16:D16"/>
    <mergeCell ref="G16:H16"/>
    <mergeCell ref="J16:K16"/>
    <mergeCell ref="M16:N16"/>
    <mergeCell ref="B17:D17"/>
    <mergeCell ref="G17:H17"/>
    <mergeCell ref="J17:K17"/>
    <mergeCell ref="M17:N17"/>
    <mergeCell ref="B14:D14"/>
    <mergeCell ref="G14:H14"/>
    <mergeCell ref="J14:K14"/>
    <mergeCell ref="M14:N14"/>
    <mergeCell ref="B15:D15"/>
    <mergeCell ref="G15:H15"/>
    <mergeCell ref="J15:K15"/>
    <mergeCell ref="M15:N15"/>
    <mergeCell ref="A8:A40"/>
    <mergeCell ref="B8:D8"/>
    <mergeCell ref="G8:H8"/>
    <mergeCell ref="J8:K8"/>
    <mergeCell ref="M8:N8"/>
    <mergeCell ref="B9:D9"/>
    <mergeCell ref="G9:H9"/>
    <mergeCell ref="J9:K9"/>
    <mergeCell ref="M9:N9"/>
    <mergeCell ref="B10:D10"/>
    <mergeCell ref="B12:D12"/>
    <mergeCell ref="G12:H12"/>
    <mergeCell ref="J12:K12"/>
    <mergeCell ref="M12:N12"/>
    <mergeCell ref="B13:D13"/>
    <mergeCell ref="G13:H13"/>
    <mergeCell ref="J13:K13"/>
    <mergeCell ref="M13:N13"/>
    <mergeCell ref="G10:H10"/>
    <mergeCell ref="J10:K10"/>
    <mergeCell ref="M10:N10"/>
    <mergeCell ref="B11:D11"/>
    <mergeCell ref="G11:H11"/>
    <mergeCell ref="J11:K11"/>
    <mergeCell ref="A1:N1"/>
    <mergeCell ref="A2:N2"/>
    <mergeCell ref="A4:D7"/>
    <mergeCell ref="E4:E7"/>
    <mergeCell ref="F4:H6"/>
    <mergeCell ref="I4:N4"/>
    <mergeCell ref="I5:K6"/>
    <mergeCell ref="L5:N5"/>
    <mergeCell ref="L6:N6"/>
    <mergeCell ref="J44:K44"/>
    <mergeCell ref="M44:N44"/>
    <mergeCell ref="O6:P6"/>
    <mergeCell ref="S6:U6"/>
    <mergeCell ref="G7:H7"/>
    <mergeCell ref="J7:K7"/>
    <mergeCell ref="M7:N7"/>
    <mergeCell ref="O7:P7"/>
    <mergeCell ref="M11:N11"/>
    <mergeCell ref="G33:H33"/>
    <mergeCell ref="J33:K33"/>
    <mergeCell ref="M33:N33"/>
  </mergeCells>
  <phoneticPr fontId="2"/>
  <dataValidations count="5">
    <dataValidation type="decimal" allowBlank="1" showInputMessage="1" showErrorMessage="1" errorTitle="入力エラー" error="整数と小数点以下、合わせて14桁以内で入力して下さい。" sqref="F46 L46 I46 G47 G39 J39 M39">
      <formula1>0</formula1>
      <formula2>99999999999999</formula2>
    </dataValidation>
    <dataValidation type="textLength" allowBlank="1" showInputMessage="1" showErrorMessage="1" errorTitle="入力エラー" error="年度は和暦で入力してください。（平成XX など）" sqref="J51 J55">
      <formula1>0</formula1>
      <formula2>5</formula2>
    </dataValidation>
    <dataValidation type="decimal" allowBlank="1" showInputMessage="1" showErrorMessage="1" errorTitle="入力エラー" error="整数と小数点以下、合わせて19桁以内（小数点含まず）で入力してください。" sqref="J56 L56">
      <formula1>0</formula1>
      <formula2>9999999999999990000</formula2>
    </dataValidation>
    <dataValidation type="decimal" allowBlank="1" showInputMessage="1" showErrorMessage="1" errorTitle="入力エラー" error="整数と小数点以下、合わせて19桁以内で入力して下さい。" sqref="H40 M40 J40 H48 K48 N48">
      <formula1>0</formula1>
      <formula2>9999999999999990000</formula2>
    </dataValidation>
    <dataValidation allowBlank="1" showInputMessage="1" showErrorMessage="1" errorTitle="入力エラー" error="整数と小数点以下、合わせて8桁以内（小数点含まず）で入力してください。" sqref="L52:N53"/>
  </dataValidations>
  <pageMargins left="0.56000000000000005" right="0.19685039370078741" top="0.98425196850393704" bottom="0.98425196850393704" header="0.51181102362204722" footer="0.51181102362204722"/>
  <pageSetup paperSize="9" scale="64" fitToHeight="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様式第1号</vt:lpstr>
      <vt:lpstr>第１表</vt:lpstr>
      <vt:lpstr>第２表</vt:lpstr>
      <vt:lpstr>第３表</vt:lpstr>
      <vt:lpstr>第４表</vt:lpstr>
      <vt:lpstr>旧第１表（移行措置用　入力不要）</vt:lpstr>
      <vt:lpstr>'旧第１表（移行措置用　入力不要）'!Print_Area</vt:lpstr>
      <vt:lpstr>第１表!Print_Area</vt:lpstr>
      <vt:lpstr>第３表!Print_Area</vt:lpstr>
      <vt:lpstr>第４表!Print_Area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政策企画部情報システム課</cp:lastModifiedBy>
  <cp:lastPrinted>2025-02-17T06:38:22Z</cp:lastPrinted>
  <dcterms:created xsi:type="dcterms:W3CDTF">2007-12-17T00:40:58Z</dcterms:created>
  <dcterms:modified xsi:type="dcterms:W3CDTF">2025-04-24T02:47:33Z</dcterms:modified>
</cp:coreProperties>
</file>