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15" windowWidth="11640" windowHeight="8490" tabRatio="757" activeTab="0"/>
  </bookViews>
  <sheets>
    <sheet name="表4-1(1)" sheetId="1" r:id="rId1"/>
    <sheet name="表4-1(2)" sheetId="2" r:id="rId2"/>
    <sheet name="表4-2(1)" sheetId="3" r:id="rId3"/>
    <sheet name="表4-2(2)" sheetId="4" r:id="rId4"/>
    <sheet name="表4-3" sheetId="5" r:id="rId5"/>
    <sheet name="4-4" sheetId="6" r:id="rId6"/>
  </sheets>
  <definedNames>
    <definedName name="_xlnm.Print_Area" localSheetId="5">'4-4'!$A$1:$M$49</definedName>
    <definedName name="_xlnm.Print_Area" localSheetId="0">'表4-1(1)'!$A$1:$V$52</definedName>
    <definedName name="_xlnm.Print_Area" localSheetId="1">'表4-1(2)'!$A$1:$V$52</definedName>
    <definedName name="_xlnm.Print_Area" localSheetId="2">'表4-2(1)'!$A$1:$V$40</definedName>
    <definedName name="_xlnm.Print_Area" localSheetId="3">'表4-2(2)'!$A$1:$V$40</definedName>
    <definedName name="_xlnm.Print_Area" localSheetId="4">'表4-3'!$A$1:$I$58</definedName>
  </definedNames>
  <calcPr fullCalcOnLoad="1"/>
</workbook>
</file>

<file path=xl/sharedStrings.xml><?xml version="1.0" encoding="utf-8"?>
<sst xmlns="http://schemas.openxmlformats.org/spreadsheetml/2006/main" count="393" uniqueCount="211">
  <si>
    <t>　　　　区　　分　
 種　　類　　　　　　　</t>
  </si>
  <si>
    <t>発生量</t>
  </si>
  <si>
    <t>有価物量</t>
  </si>
  <si>
    <t>排出量</t>
  </si>
  <si>
    <t>自己中間処理量</t>
  </si>
  <si>
    <t>自己未処理量</t>
  </si>
  <si>
    <t>搬出量</t>
  </si>
  <si>
    <t>自己最終処分量</t>
  </si>
  <si>
    <t>自己中間処理後量</t>
  </si>
  <si>
    <t>（自己中間処理後の処理内訳）</t>
  </si>
  <si>
    <t>（自己未処理の処理内訳）</t>
  </si>
  <si>
    <t>（処理先地域の内訳）</t>
  </si>
  <si>
    <t>再生利用量</t>
  </si>
  <si>
    <t>自己最終</t>
  </si>
  <si>
    <t>委託中間</t>
  </si>
  <si>
    <t>委託直接</t>
  </si>
  <si>
    <t>その他量</t>
  </si>
  <si>
    <t>県内</t>
  </si>
  <si>
    <t>県外</t>
  </si>
  <si>
    <t>処分量</t>
  </si>
  <si>
    <t>処理量</t>
  </si>
  <si>
    <t>最終処分量</t>
  </si>
  <si>
    <t>合計</t>
  </si>
  <si>
    <t>その他</t>
  </si>
  <si>
    <t>委託処理量</t>
  </si>
  <si>
    <t>資源化量</t>
  </si>
  <si>
    <t>委託直接最終処分量</t>
  </si>
  <si>
    <t>委託中間処理量</t>
  </si>
  <si>
    <t>（処理主体の内訳）</t>
  </si>
  <si>
    <t>委託中間処理後量</t>
  </si>
  <si>
    <t>処理主体の内訳</t>
  </si>
  <si>
    <t>業者</t>
  </si>
  <si>
    <t>自治体</t>
  </si>
  <si>
    <t>（委託処理後の処理内訳）</t>
  </si>
  <si>
    <t>有償物量</t>
  </si>
  <si>
    <t>燃え殻</t>
  </si>
  <si>
    <t>汚泥</t>
  </si>
  <si>
    <t>有機性汚泥</t>
  </si>
  <si>
    <t>無機性汚泥</t>
  </si>
  <si>
    <t>廃油</t>
  </si>
  <si>
    <t>一般廃油</t>
  </si>
  <si>
    <t>廃溶剤</t>
  </si>
  <si>
    <t>廃酸</t>
  </si>
  <si>
    <t>廃アルカリ</t>
  </si>
  <si>
    <t>廃プラスチック類</t>
  </si>
  <si>
    <t>廃プラスチック</t>
  </si>
  <si>
    <t>廃タイヤ</t>
  </si>
  <si>
    <t>紙くず</t>
  </si>
  <si>
    <t>木くず</t>
  </si>
  <si>
    <t>繊維くず</t>
  </si>
  <si>
    <t>動植物性残さ</t>
  </si>
  <si>
    <t>動物系固形不要物</t>
  </si>
  <si>
    <t>金属くず</t>
  </si>
  <si>
    <t>ガラス陶磁器くず</t>
  </si>
  <si>
    <t>鉱さい</t>
  </si>
  <si>
    <t>がれき類</t>
  </si>
  <si>
    <t>コンクリート片</t>
  </si>
  <si>
    <t>廃アスファルト</t>
  </si>
  <si>
    <t>その他産業廃棄物</t>
  </si>
  <si>
    <t>感染性廃棄物</t>
  </si>
  <si>
    <t>混合物等</t>
  </si>
  <si>
    <t>（単位：千ｔ/年）</t>
  </si>
  <si>
    <t>（単位：千ｔ/年）</t>
  </si>
  <si>
    <t>一般廃棄物</t>
  </si>
  <si>
    <t>産業廃棄物</t>
  </si>
  <si>
    <t>最終処分量</t>
  </si>
  <si>
    <t>人口区分（単位：人）</t>
  </si>
  <si>
    <t>③水　洗　化　人　口</t>
  </si>
  <si>
    <t>⑤公共下水道人口</t>
  </si>
  <si>
    <t>排　　水</t>
  </si>
  <si>
    <t>下水道終末処理場</t>
  </si>
  <si>
    <t xml:space="preserve"> ⑥浄化槽人口</t>
  </si>
  <si>
    <t>浄　　化　　槽</t>
  </si>
  <si>
    <t>　④非水洗化人口</t>
  </si>
  <si>
    <t>　⑦計画収集人口</t>
  </si>
  <si>
    <t>⑧自家処
理人口</t>
  </si>
  <si>
    <t>②計　画　処　理　区　域　内　人　口</t>
  </si>
  <si>
    <t>①総　　　　　　　人　　　　　　　口</t>
  </si>
  <si>
    <t>計画収集量</t>
  </si>
  <si>
    <t>合計</t>
  </si>
  <si>
    <t>建設業</t>
  </si>
  <si>
    <t>製造業</t>
  </si>
  <si>
    <t>食料品</t>
  </si>
  <si>
    <t>飲料・飼料</t>
  </si>
  <si>
    <t>繊維</t>
  </si>
  <si>
    <t>木材</t>
  </si>
  <si>
    <t>家具</t>
  </si>
  <si>
    <t>パルプ・紙</t>
  </si>
  <si>
    <t>印刷</t>
  </si>
  <si>
    <t>化学</t>
  </si>
  <si>
    <t>石油・石炭</t>
  </si>
  <si>
    <t>プラスチック</t>
  </si>
  <si>
    <t>ゴム</t>
  </si>
  <si>
    <t>皮革</t>
  </si>
  <si>
    <t>窯業・土石</t>
  </si>
  <si>
    <t>鉄鋼</t>
  </si>
  <si>
    <t>非鉄金属</t>
  </si>
  <si>
    <t>金属</t>
  </si>
  <si>
    <t>はん用機器</t>
  </si>
  <si>
    <t>生産用機器</t>
  </si>
  <si>
    <t>業務用機器</t>
  </si>
  <si>
    <t>電子部品</t>
  </si>
  <si>
    <t>電気機器</t>
  </si>
  <si>
    <t>情報通信機器</t>
  </si>
  <si>
    <t>輸送機器</t>
  </si>
  <si>
    <t>その他</t>
  </si>
  <si>
    <t>電気・水道業</t>
  </si>
  <si>
    <t>　　電  気  業</t>
  </si>
  <si>
    <t>電気業</t>
  </si>
  <si>
    <t>ガス業</t>
  </si>
  <si>
    <t>熱供給業</t>
  </si>
  <si>
    <t>上水道業</t>
  </si>
  <si>
    <t>工業用水道業</t>
  </si>
  <si>
    <t>下水道業</t>
  </si>
  <si>
    <t>情報通信業</t>
  </si>
  <si>
    <t>卸・小売業</t>
  </si>
  <si>
    <t>学術研究・専門サービス業</t>
  </si>
  <si>
    <t>宿泊業・飲食業</t>
  </si>
  <si>
    <t>生活関連サービス業</t>
  </si>
  <si>
    <t>医療・福祉</t>
  </si>
  <si>
    <t>サービス業</t>
  </si>
  <si>
    <t>その他の業種※</t>
  </si>
  <si>
    <t>自己処分</t>
  </si>
  <si>
    <t>委託処分</t>
  </si>
  <si>
    <t>熱供給業</t>
  </si>
  <si>
    <t>情報通信業</t>
  </si>
  <si>
    <t>学術研究・専門サービス業</t>
  </si>
  <si>
    <t>宿泊業・飲食業</t>
  </si>
  <si>
    <t>サービス業</t>
  </si>
  <si>
    <t>その他の業種※</t>
  </si>
  <si>
    <t>上水道業</t>
  </si>
  <si>
    <t>工業用水道業</t>
  </si>
  <si>
    <t>下水道業</t>
  </si>
  <si>
    <t>注）※欄の「その他の業種」は、情報通信業、運輸業、金融・保険業、物品賃貸業の合計値である。</t>
  </si>
  <si>
    <t>自己処分</t>
  </si>
  <si>
    <t>委託処分</t>
  </si>
  <si>
    <t>処理主体の内訳</t>
  </si>
  <si>
    <t>表４－１(1)　産業廃棄物の発生量及び処理・処分量（業種別）　＜20年度＞</t>
  </si>
  <si>
    <t>（A）</t>
  </si>
  <si>
    <t>（B）</t>
  </si>
  <si>
    <t>（C）</t>
  </si>
  <si>
    <t>（D）</t>
  </si>
  <si>
    <t>（E）</t>
  </si>
  <si>
    <t>（E1）</t>
  </si>
  <si>
    <t>（E2）</t>
  </si>
  <si>
    <t>（E3）</t>
  </si>
  <si>
    <t>（E4）</t>
  </si>
  <si>
    <t>（E5）</t>
  </si>
  <si>
    <t>（G）</t>
  </si>
  <si>
    <t>（G1）</t>
  </si>
  <si>
    <t>（G2）</t>
  </si>
  <si>
    <t>（G3）</t>
  </si>
  <si>
    <t>（G4）</t>
  </si>
  <si>
    <t>（G5）</t>
  </si>
  <si>
    <t>（H）</t>
  </si>
  <si>
    <t>（I）</t>
  </si>
  <si>
    <t>（B+C）</t>
  </si>
  <si>
    <t>（D+G）</t>
  </si>
  <si>
    <t>（I+K+J）</t>
  </si>
  <si>
    <t>（E2+G2）</t>
  </si>
  <si>
    <t>（⑨＋⑪）</t>
  </si>
  <si>
    <t>表４－３</t>
  </si>
  <si>
    <t>表４－２(2)　産業廃棄物の発生量及び処理・処分量（種類別：変換）　＜20年度＞</t>
  </si>
  <si>
    <t>（K）</t>
  </si>
  <si>
    <t>（O）</t>
  </si>
  <si>
    <t>（L）</t>
  </si>
  <si>
    <t>（M）</t>
  </si>
  <si>
    <t>（M1）</t>
  </si>
  <si>
    <t>（M2）</t>
  </si>
  <si>
    <t>（R）</t>
  </si>
  <si>
    <t>（Q）</t>
  </si>
  <si>
    <t>（Q1）</t>
  </si>
  <si>
    <t>（Q2）</t>
  </si>
  <si>
    <t>（J）</t>
  </si>
  <si>
    <t>（S）</t>
  </si>
  <si>
    <t>（O+L）</t>
  </si>
  <si>
    <t>（E1+G1+M1）</t>
  </si>
  <si>
    <t>（I+O+M2）</t>
  </si>
  <si>
    <t>（E5+G5）</t>
  </si>
  <si>
    <t>（B+R）</t>
  </si>
  <si>
    <t>ゴムくず</t>
  </si>
  <si>
    <t>ばいじん</t>
  </si>
  <si>
    <t>表４－２(1)　産業廃棄物の発生量及び処理・処分量（種類別：変換）　＜20年度＞</t>
  </si>
  <si>
    <t>表４－１(2)　産業廃棄物の発生量及び処理・処分量（業種別）　＜20年度＞</t>
  </si>
  <si>
    <t>(Q1)</t>
  </si>
  <si>
    <t>(Q2)</t>
  </si>
  <si>
    <t>電気業</t>
  </si>
  <si>
    <t>ガス業</t>
  </si>
  <si>
    <t>排出量</t>
  </si>
  <si>
    <t>再生利用率</t>
  </si>
  <si>
    <t>1人1日当たりのごみ排出量949ｇ</t>
  </si>
  <si>
    <t>10，838千トン</t>
  </si>
  <si>
    <t>94千トン</t>
  </si>
  <si>
    <t>163千トン</t>
  </si>
  <si>
    <t>農業</t>
  </si>
  <si>
    <t>動物のふん尿</t>
  </si>
  <si>
    <t>表４－４　し尿処理状況（22年度）</t>
  </si>
  <si>
    <r>
      <t>⑪汚泥</t>
    </r>
    <r>
      <rPr>
        <sz val="8"/>
        <rFont val="ＭＳ ゴシック"/>
        <family val="3"/>
      </rPr>
      <t xml:space="preserve">
494,148</t>
    </r>
  </si>
  <si>
    <r>
      <t xml:space="preserve"> ⑨し尿
</t>
    </r>
    <r>
      <rPr>
        <sz val="8"/>
        <rFont val="ＭＳ ゴシック"/>
        <family val="3"/>
      </rPr>
      <t>152,732</t>
    </r>
  </si>
  <si>
    <t>⑩し尿　271</t>
  </si>
  <si>
    <t>自　家　処　理
271</t>
  </si>
  <si>
    <r>
      <t xml:space="preserve">し尿処理施設
</t>
    </r>
    <r>
      <rPr>
        <sz val="8"/>
        <rFont val="ＭＳ ゴシック"/>
        <family val="3"/>
      </rPr>
      <t>624,113</t>
    </r>
  </si>
  <si>
    <t>下水道投入
36,497</t>
  </si>
  <si>
    <t>そ　　の　　他
309</t>
  </si>
  <si>
    <t>１人１日当たりし尿収集量（⑨／⑦／365＝1.52ℓ／人・日）</t>
  </si>
  <si>
    <t>１人１日当たりし尿排出量（（⑨＋⑩）／④）／365＝1.52ℓ／人・日）</t>
  </si>
  <si>
    <t>１日当たりし尿収集量（⑨／365＝457kℓ／日）</t>
  </si>
  <si>
    <t>１人１日当たり浄化槽汚泥排出量（⑪／⑥／365＝1.18ℓ／人・日）</t>
  </si>
  <si>
    <t>１日当たり浄化槽汚泥排出量（⑪／365＝1,354kℓ／日）</t>
  </si>
  <si>
    <t>注 ⑥浄化槽人口には，コミュニティ・プラント人口及び農業集落排水施設人口を含む。</t>
  </si>
  <si>
    <t>　　 非水洗化人口における計画収集率（⑦／④＝99.8％）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</si>
</sst>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0_ ;[Red]\-#,##0.000\ "/>
    <numFmt numFmtId="178" formatCode="#,##0.000;[Red]\-#,##0.000"/>
  </numFmts>
  <fonts count="61">
    <font>
      <sz val="12"/>
      <name val="ＭＳ ゴシック"/>
      <family val="3"/>
    </font>
    <font>
      <sz val="11"/>
      <color indexed="8"/>
      <name val="ＭＳ Ｐゴシック"/>
      <family val="3"/>
    </font>
    <font>
      <sz val="6"/>
      <name val="ＭＳ ゴシック"/>
      <family val="3"/>
    </font>
    <font>
      <u val="single"/>
      <sz val="12"/>
      <color indexed="12"/>
      <name val="ＭＳ ゴシック"/>
      <family val="3"/>
    </font>
    <font>
      <sz val="11"/>
      <name val="ＭＳ Ｐゴシック"/>
      <family val="3"/>
    </font>
    <font>
      <sz val="6"/>
      <name val="ＭＳ Ｐゴシック"/>
      <family val="3"/>
    </font>
    <font>
      <sz val="11"/>
      <name val="ＭＳ ゴシック"/>
      <family val="3"/>
    </font>
    <font>
      <sz val="11"/>
      <name val="明朝"/>
      <family val="1"/>
    </font>
    <font>
      <sz val="9"/>
      <name val="ＭＳ ゴシック"/>
      <family val="3"/>
    </font>
    <font>
      <sz val="8"/>
      <name val="ＭＳ ゴシック"/>
      <family val="3"/>
    </font>
    <font>
      <sz val="10.5"/>
      <name val="ＭＳ 明朝"/>
      <family val="1"/>
    </font>
    <font>
      <sz val="10.5"/>
      <name val="ＭＳ ゴシック"/>
      <family val="3"/>
    </font>
    <font>
      <sz val="9"/>
      <name val="ＭＳ 明朝"/>
      <family val="1"/>
    </font>
    <font>
      <sz val="9"/>
      <name val="ＭＳ Ｐゴシック"/>
      <family val="3"/>
    </font>
    <font>
      <sz val="7.5"/>
      <name val="ＭＳ Ｐゴシック"/>
      <family val="3"/>
    </font>
    <font>
      <sz val="10"/>
      <name val="ＭＳ Ｐゴシック"/>
      <family val="3"/>
    </font>
    <font>
      <sz val="4.75"/>
      <name val="ＭＳ ゴシック"/>
      <family val="3"/>
    </font>
    <font>
      <sz val="10"/>
      <name val="ＭＳ ゴシック"/>
      <family val="3"/>
    </font>
    <font>
      <sz val="3"/>
      <name val="ＭＳ ゴシック"/>
      <family val="3"/>
    </font>
    <font>
      <sz val="5"/>
      <name val="ＭＳ ゴシック"/>
      <family val="3"/>
    </font>
    <font>
      <sz val="4"/>
      <name val="ＭＳ ゴシック"/>
      <family val="3"/>
    </font>
    <font>
      <sz val="3.5"/>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8"/>
      <name val="ＭＳ 明朝"/>
      <family val="1"/>
    </font>
    <font>
      <sz val="10.5"/>
      <color indexed="8"/>
      <name val="Times New Roman"/>
      <family val="1"/>
    </font>
    <font>
      <sz val="10.5"/>
      <color indexed="8"/>
      <name val="ＭＳ Ｐ明朝"/>
      <family val="1"/>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99FF99"/>
        <bgColor indexed="64"/>
      </patternFill>
    </fill>
    <fill>
      <patternFill patternType="solid">
        <fgColor rgb="FFC8FFC8"/>
        <bgColor indexed="64"/>
      </patternFill>
    </fill>
    <fill>
      <patternFill patternType="solid">
        <fgColor indexed="15"/>
        <bgColor indexed="64"/>
      </patternFill>
    </fill>
    <fill>
      <patternFill patternType="solid">
        <fgColor rgb="FF37FF37"/>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bottom/>
    </border>
    <border>
      <left style="thin"/>
      <right style="thin"/>
      <top/>
      <bottom/>
    </border>
    <border>
      <left/>
      <right style="thin"/>
      <top/>
      <bottom/>
    </border>
    <border>
      <left style="thin"/>
      <right style="thin"/>
      <top style="thin"/>
      <bottom style="double"/>
    </border>
    <border>
      <left/>
      <right style="thin"/>
      <top style="thin"/>
      <bottom style="double"/>
    </border>
    <border>
      <left/>
      <right/>
      <top style="thin"/>
      <bottom style="double"/>
    </border>
    <border>
      <left style="thin"/>
      <right style="thin"/>
      <top style="double"/>
      <bottom style="thin"/>
    </border>
    <border>
      <left/>
      <right style="thin"/>
      <top style="double"/>
      <bottom style="thin"/>
    </border>
    <border>
      <left/>
      <right/>
      <top style="double"/>
      <bottom style="thin"/>
    </border>
    <border>
      <left style="thin"/>
      <right style="thin"/>
      <top style="dotted"/>
      <bottom style="dotted"/>
    </border>
    <border>
      <left/>
      <right style="thin"/>
      <top style="dotted"/>
      <bottom style="dotted"/>
    </border>
    <border>
      <left/>
      <right/>
      <top style="dotted"/>
      <bottom style="dotted"/>
    </border>
    <border>
      <left style="thin"/>
      <right style="thin"/>
      <top style="dotted"/>
      <bottom style="thin"/>
    </border>
    <border>
      <left/>
      <right style="thin"/>
      <top style="dotted"/>
      <bottom style="thin"/>
    </border>
    <border>
      <left/>
      <right/>
      <top style="dotted"/>
      <bottom style="thin"/>
    </border>
    <border>
      <left/>
      <right style="thin"/>
      <top style="thin"/>
      <bottom style="thin"/>
    </border>
    <border>
      <left/>
      <right/>
      <top style="thin"/>
      <bottom style="thin"/>
    </border>
    <border>
      <left/>
      <right/>
      <top style="thin"/>
      <bottom/>
    </border>
    <border>
      <left style="thin"/>
      <right/>
      <top style="double"/>
      <bottom style="thin"/>
    </border>
    <border>
      <left style="thin"/>
      <right/>
      <top style="dotted"/>
      <bottom style="dotted"/>
    </border>
    <border>
      <left style="thin"/>
      <right/>
      <top style="dotted"/>
      <bottom style="thin"/>
    </border>
    <border>
      <left style="thin"/>
      <right style="thin"/>
      <top/>
      <bottom style="hair"/>
    </border>
    <border>
      <left/>
      <right style="thin"/>
      <top/>
      <bottom style="hair"/>
    </border>
    <border>
      <left style="thin"/>
      <right/>
      <top/>
      <bottom style="hair"/>
    </border>
    <border>
      <left style="thin"/>
      <right/>
      <top style="thin"/>
      <bottom style="thin"/>
    </border>
    <border>
      <left/>
      <right style="thin"/>
      <top style="thin"/>
      <bottom/>
    </border>
    <border>
      <left style="thin"/>
      <right/>
      <top style="thin"/>
      <bottom/>
    </border>
    <border>
      <left/>
      <right style="thin"/>
      <top/>
      <bottom style="thin"/>
    </border>
    <border>
      <left style="thin"/>
      <right style="thin"/>
      <top/>
      <bottom style="thin"/>
    </border>
    <border>
      <left style="thin"/>
      <right style="thin"/>
      <top/>
      <bottom style="double"/>
    </border>
    <border>
      <left/>
      <right style="thin"/>
      <top style="dashed"/>
      <bottom style="dashed"/>
    </border>
    <border>
      <left style="thin"/>
      <right style="thin"/>
      <top style="dashed"/>
      <bottom style="dashed"/>
    </border>
    <border>
      <left/>
      <right style="thin"/>
      <top style="dashed"/>
      <bottom style="thin"/>
    </border>
    <border>
      <left style="thin"/>
      <right style="thin"/>
      <top style="dashed"/>
      <bottom style="thin"/>
    </border>
    <border>
      <left/>
      <right/>
      <top/>
      <bottom style="thin"/>
    </border>
    <border>
      <left/>
      <right style="thin"/>
      <top/>
      <bottom style="double"/>
    </border>
    <border>
      <left style="thin"/>
      <right/>
      <top style="thin"/>
      <bottom style="double"/>
    </border>
    <border>
      <left style="thin"/>
      <right/>
      <top/>
      <bottom style="double"/>
    </border>
    <border>
      <left style="dashed"/>
      <right style="thin"/>
      <top style="dashed"/>
      <bottom style="dashed"/>
    </border>
    <border>
      <left style="thin"/>
      <right/>
      <top/>
      <bottom style="thin"/>
    </border>
    <border>
      <left style="dashed"/>
      <right style="thin"/>
      <top style="dashed"/>
      <bottom style="thin"/>
    </border>
    <border>
      <left style="hair"/>
      <right style="thin"/>
      <top style="thin"/>
      <bottom style="thin"/>
    </border>
    <border>
      <left style="thin"/>
      <right style="hair"/>
      <top style="thin"/>
      <bottom style="thin"/>
    </border>
    <border>
      <left style="dotted"/>
      <right/>
      <top style="dotted"/>
      <bottom style="dotted"/>
    </border>
    <border>
      <left style="dotted"/>
      <right style="thin"/>
      <top style="dotted"/>
      <bottom style="thin"/>
    </border>
    <border>
      <left style="dotted"/>
      <right/>
      <top style="dotted"/>
      <bottom style="thin"/>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 diagonalDown="1">
      <left style="thin"/>
      <right style="thin"/>
      <top style="thin"/>
      <bottom style="thin"/>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protection/>
    </xf>
    <xf numFmtId="0" fontId="7" fillId="0" borderId="0">
      <alignment/>
      <protection/>
    </xf>
    <xf numFmtId="0" fontId="4" fillId="0" borderId="0">
      <alignment/>
      <protection/>
    </xf>
    <xf numFmtId="0" fontId="4" fillId="0" borderId="0">
      <alignment vertical="center"/>
      <protection/>
    </xf>
    <xf numFmtId="0" fontId="60" fillId="32" borderId="0" applyNumberFormat="0" applyBorder="0" applyAlignment="0" applyProtection="0"/>
  </cellStyleXfs>
  <cellXfs count="249">
    <xf numFmtId="0" fontId="0" fillId="0" borderId="0" xfId="0" applyAlignment="1">
      <alignment vertical="center"/>
    </xf>
    <xf numFmtId="0" fontId="8" fillId="0" borderId="0" xfId="62" applyFont="1">
      <alignment/>
      <protection/>
    </xf>
    <xf numFmtId="0" fontId="8" fillId="0" borderId="0" xfId="63" applyFont="1">
      <alignment vertical="center"/>
      <protection/>
    </xf>
    <xf numFmtId="0" fontId="8" fillId="33" borderId="0" xfId="63" applyFont="1" applyFill="1">
      <alignment vertical="center"/>
      <protection/>
    </xf>
    <xf numFmtId="0" fontId="8" fillId="33" borderId="0" xfId="63" applyFont="1" applyFill="1" applyAlignment="1">
      <alignment horizontal="center" vertical="center"/>
      <protection/>
    </xf>
    <xf numFmtId="49" fontId="10" fillId="0" borderId="0" xfId="63" applyNumberFormat="1" applyFont="1" applyBorder="1" applyAlignment="1">
      <alignment horizontal="left"/>
      <protection/>
    </xf>
    <xf numFmtId="49" fontId="11" fillId="0" borderId="0" xfId="63" applyNumberFormat="1" applyFont="1" applyBorder="1" applyAlignment="1">
      <alignment horizontal="center" vertical="center"/>
      <protection/>
    </xf>
    <xf numFmtId="49" fontId="10" fillId="0" borderId="0" xfId="63" applyNumberFormat="1" applyFont="1" applyBorder="1" applyAlignment="1">
      <alignment horizontal="left" vertical="top"/>
      <protection/>
    </xf>
    <xf numFmtId="49" fontId="11" fillId="0" borderId="0" xfId="63" applyNumberFormat="1" applyFont="1" applyBorder="1" applyAlignment="1">
      <alignment horizontal="center" vertical="top"/>
      <protection/>
    </xf>
    <xf numFmtId="0" fontId="12" fillId="0" borderId="0" xfId="62" applyFont="1">
      <alignment/>
      <protection/>
    </xf>
    <xf numFmtId="0" fontId="13" fillId="0" borderId="0" xfId="62" applyFont="1">
      <alignment/>
      <protection/>
    </xf>
    <xf numFmtId="0" fontId="4" fillId="0" borderId="0" xfId="62" applyFont="1">
      <alignment/>
      <protection/>
    </xf>
    <xf numFmtId="176" fontId="13" fillId="0" borderId="0" xfId="62" applyNumberFormat="1" applyFont="1" applyAlignment="1">
      <alignment/>
      <protection/>
    </xf>
    <xf numFmtId="0" fontId="13" fillId="0" borderId="0" xfId="62" applyNumberFormat="1" applyFont="1" applyAlignment="1">
      <alignment horizontal="left"/>
      <protection/>
    </xf>
    <xf numFmtId="0" fontId="14" fillId="0" borderId="10" xfId="62" applyFont="1" applyBorder="1" applyAlignment="1">
      <alignment vertical="center" wrapText="1"/>
      <protection/>
    </xf>
    <xf numFmtId="0" fontId="14" fillId="0" borderId="10" xfId="62" applyFont="1" applyBorder="1" applyAlignment="1">
      <alignment horizontal="center" vertical="center"/>
      <protection/>
    </xf>
    <xf numFmtId="9" fontId="14" fillId="0" borderId="11" xfId="62" applyNumberFormat="1" applyFont="1" applyBorder="1" applyAlignment="1">
      <alignment horizontal="center" vertical="center"/>
      <protection/>
    </xf>
    <xf numFmtId="0" fontId="14" fillId="0" borderId="11" xfId="62" applyFont="1" applyBorder="1" applyAlignment="1">
      <alignment horizontal="center" vertical="center"/>
      <protection/>
    </xf>
    <xf numFmtId="0" fontId="13" fillId="0" borderId="0"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0" xfId="62" applyFont="1" applyBorder="1" applyAlignment="1">
      <alignment horizontal="center" vertical="top" textRotation="255"/>
      <protection/>
    </xf>
    <xf numFmtId="0" fontId="15" fillId="0" borderId="0" xfId="62" applyFont="1">
      <alignment/>
      <protection/>
    </xf>
    <xf numFmtId="0" fontId="8" fillId="0" borderId="0" xfId="0" applyFont="1" applyAlignment="1">
      <alignment vertical="center"/>
    </xf>
    <xf numFmtId="0" fontId="8" fillId="0" borderId="0" xfId="0" applyFont="1" applyAlignment="1">
      <alignment horizontal="right" vertical="center"/>
    </xf>
    <xf numFmtId="0" fontId="16" fillId="33" borderId="10" xfId="0" applyFont="1" applyFill="1" applyBorder="1" applyAlignment="1">
      <alignment horizontal="center" vertical="center" shrinkToFit="1"/>
    </xf>
    <xf numFmtId="0" fontId="17" fillId="0" borderId="0" xfId="0" applyFont="1" applyAlignment="1">
      <alignment vertical="center"/>
    </xf>
    <xf numFmtId="0" fontId="16" fillId="33" borderId="12" xfId="0" applyFont="1" applyFill="1" applyBorder="1" applyAlignment="1">
      <alignment horizontal="center" vertical="center"/>
    </xf>
    <xf numFmtId="0" fontId="16" fillId="33" borderId="13" xfId="0" applyFont="1" applyFill="1" applyBorder="1" applyAlignment="1">
      <alignment vertical="center"/>
    </xf>
    <xf numFmtId="0" fontId="16" fillId="33" borderId="0" xfId="0" applyFont="1" applyFill="1" applyBorder="1" applyAlignment="1">
      <alignment vertical="center"/>
    </xf>
    <xf numFmtId="0" fontId="16" fillId="33" borderId="13"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13"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8" fillId="33" borderId="13" xfId="0" applyFont="1" applyFill="1" applyBorder="1" applyAlignment="1">
      <alignment horizontal="center" vertical="center"/>
    </xf>
    <xf numFmtId="0" fontId="16" fillId="33" borderId="13" xfId="0" applyFont="1" applyFill="1" applyBorder="1" applyAlignment="1">
      <alignment vertical="center"/>
    </xf>
    <xf numFmtId="0" fontId="16" fillId="33" borderId="14" xfId="0" applyFont="1" applyFill="1" applyBorder="1" applyAlignment="1">
      <alignment horizontal="center" vertical="center"/>
    </xf>
    <xf numFmtId="0" fontId="18" fillId="33" borderId="13" xfId="0" applyFont="1" applyFill="1" applyBorder="1" applyAlignment="1">
      <alignment horizontal="center" vertical="center" shrinkToFit="1"/>
    </xf>
    <xf numFmtId="38" fontId="19" fillId="0" borderId="15" xfId="48" applyFont="1" applyBorder="1" applyAlignment="1">
      <alignment vertical="center"/>
    </xf>
    <xf numFmtId="38" fontId="19" fillId="0" borderId="16" xfId="48" applyFont="1" applyBorder="1" applyAlignment="1">
      <alignment vertical="center"/>
    </xf>
    <xf numFmtId="38" fontId="19" fillId="0" borderId="17" xfId="48" applyFont="1" applyBorder="1" applyAlignment="1">
      <alignment vertical="center"/>
    </xf>
    <xf numFmtId="38" fontId="19" fillId="0" borderId="18" xfId="48" applyFont="1" applyBorder="1" applyAlignment="1">
      <alignment vertical="center"/>
    </xf>
    <xf numFmtId="38" fontId="19" fillId="0" borderId="19" xfId="48" applyFont="1" applyBorder="1" applyAlignment="1">
      <alignment vertical="center"/>
    </xf>
    <xf numFmtId="38" fontId="19" fillId="0" borderId="20" xfId="48" applyFont="1" applyBorder="1" applyAlignment="1">
      <alignment vertical="center"/>
    </xf>
    <xf numFmtId="38" fontId="19" fillId="0" borderId="13" xfId="48" applyFont="1" applyBorder="1" applyAlignment="1">
      <alignment vertical="center"/>
    </xf>
    <xf numFmtId="38" fontId="19" fillId="0" borderId="14" xfId="48" applyFont="1" applyBorder="1" applyAlignment="1">
      <alignment vertical="center"/>
    </xf>
    <xf numFmtId="38" fontId="19" fillId="0" borderId="0" xfId="48" applyFont="1" applyBorder="1" applyAlignment="1">
      <alignment vertical="center"/>
    </xf>
    <xf numFmtId="38" fontId="19" fillId="0" borderId="21" xfId="48" applyFont="1" applyBorder="1" applyAlignment="1">
      <alignment vertical="center"/>
    </xf>
    <xf numFmtId="38" fontId="19" fillId="0" borderId="22" xfId="48" applyFont="1" applyBorder="1" applyAlignment="1">
      <alignment vertical="center"/>
    </xf>
    <xf numFmtId="38" fontId="19" fillId="0" borderId="23" xfId="48" applyFont="1" applyBorder="1" applyAlignment="1">
      <alignment vertical="center"/>
    </xf>
    <xf numFmtId="38" fontId="19" fillId="0" borderId="24" xfId="48" applyFont="1" applyBorder="1" applyAlignment="1">
      <alignment vertical="center"/>
    </xf>
    <xf numFmtId="38" fontId="19" fillId="0" borderId="25" xfId="48" applyFont="1" applyBorder="1" applyAlignment="1">
      <alignment vertical="center"/>
    </xf>
    <xf numFmtId="38" fontId="19" fillId="0" borderId="26" xfId="48" applyFont="1" applyBorder="1" applyAlignment="1">
      <alignment vertical="center"/>
    </xf>
    <xf numFmtId="38" fontId="19" fillId="0" borderId="11" xfId="48" applyFont="1" applyBorder="1" applyAlignment="1">
      <alignment vertical="center"/>
    </xf>
    <xf numFmtId="38" fontId="19" fillId="0" borderId="27" xfId="48" applyFont="1" applyBorder="1" applyAlignment="1">
      <alignment vertical="center"/>
    </xf>
    <xf numFmtId="38" fontId="19" fillId="0" borderId="28" xfId="48" applyFont="1" applyBorder="1" applyAlignment="1">
      <alignment vertical="center"/>
    </xf>
    <xf numFmtId="38" fontId="19" fillId="0" borderId="10" xfId="48" applyFont="1" applyBorder="1" applyAlignment="1">
      <alignment vertical="center"/>
    </xf>
    <xf numFmtId="38" fontId="19" fillId="0" borderId="11" xfId="48" applyFont="1" applyBorder="1" applyAlignment="1">
      <alignment/>
    </xf>
    <xf numFmtId="38" fontId="19" fillId="0" borderId="28" xfId="48" applyFont="1" applyBorder="1" applyAlignment="1">
      <alignment/>
    </xf>
    <xf numFmtId="38" fontId="19" fillId="0" borderId="10" xfId="48" applyFont="1" applyBorder="1" applyAlignment="1">
      <alignment/>
    </xf>
    <xf numFmtId="38" fontId="19" fillId="0" borderId="29" xfId="48" applyFont="1" applyBorder="1" applyAlignment="1">
      <alignment/>
    </xf>
    <xf numFmtId="38" fontId="19" fillId="0" borderId="21" xfId="48" applyFont="1" applyBorder="1" applyAlignment="1">
      <alignment/>
    </xf>
    <xf numFmtId="38" fontId="19" fillId="0" borderId="23" xfId="48" applyFont="1" applyBorder="1" applyAlignment="1">
      <alignment/>
    </xf>
    <xf numFmtId="38" fontId="19" fillId="0" borderId="24" xfId="48" applyFont="1" applyBorder="1" applyAlignment="1">
      <alignment/>
    </xf>
    <xf numFmtId="38" fontId="19" fillId="0" borderId="26" xfId="48" applyFont="1" applyBorder="1" applyAlignment="1">
      <alignment/>
    </xf>
    <xf numFmtId="0" fontId="2" fillId="0" borderId="0" xfId="0" applyFont="1" applyAlignment="1">
      <alignment vertical="center"/>
    </xf>
    <xf numFmtId="0" fontId="16" fillId="33" borderId="10" xfId="0" applyFont="1" applyFill="1" applyBorder="1" applyAlignment="1">
      <alignment horizontal="center" vertical="center"/>
    </xf>
    <xf numFmtId="0" fontId="16" fillId="33" borderId="0" xfId="0" applyFont="1" applyFill="1" applyBorder="1" applyAlignment="1">
      <alignment vertical="center"/>
    </xf>
    <xf numFmtId="0" fontId="16" fillId="33" borderId="0" xfId="0" applyFont="1" applyFill="1" applyBorder="1" applyAlignment="1">
      <alignment horizontal="center" vertical="center" shrinkToFit="1"/>
    </xf>
    <xf numFmtId="38" fontId="19" fillId="0" borderId="30" xfId="48" applyFont="1" applyBorder="1" applyAlignment="1">
      <alignment vertical="center"/>
    </xf>
    <xf numFmtId="38" fontId="19" fillId="0" borderId="12" xfId="48" applyFont="1" applyBorder="1" applyAlignment="1">
      <alignment vertical="center"/>
    </xf>
    <xf numFmtId="38" fontId="19" fillId="0" borderId="31" xfId="48" applyFont="1" applyBorder="1" applyAlignment="1">
      <alignment vertical="center"/>
    </xf>
    <xf numFmtId="38" fontId="19" fillId="0" borderId="32" xfId="48" applyFont="1" applyBorder="1" applyAlignment="1">
      <alignment vertical="center"/>
    </xf>
    <xf numFmtId="38" fontId="19" fillId="0" borderId="33" xfId="48" applyFont="1" applyBorder="1" applyAlignment="1">
      <alignment vertical="center"/>
    </xf>
    <xf numFmtId="38" fontId="19" fillId="0" borderId="34" xfId="48" applyFont="1" applyBorder="1" applyAlignment="1">
      <alignment vertical="center"/>
    </xf>
    <xf numFmtId="38" fontId="19" fillId="0" borderId="35" xfId="48" applyFont="1" applyBorder="1" applyAlignment="1">
      <alignment vertical="center"/>
    </xf>
    <xf numFmtId="38" fontId="19" fillId="0" borderId="36" xfId="48" applyFont="1" applyBorder="1" applyAlignment="1">
      <alignment vertical="center"/>
    </xf>
    <xf numFmtId="38" fontId="19" fillId="0" borderId="27" xfId="48" applyFont="1" applyBorder="1" applyAlignment="1">
      <alignment/>
    </xf>
    <xf numFmtId="38" fontId="19" fillId="0" borderId="36" xfId="48" applyFont="1" applyBorder="1" applyAlignment="1">
      <alignment/>
    </xf>
    <xf numFmtId="38" fontId="19" fillId="0" borderId="37" xfId="48" applyFont="1" applyBorder="1" applyAlignment="1">
      <alignment/>
    </xf>
    <xf numFmtId="38" fontId="19" fillId="0" borderId="38" xfId="48" applyFont="1" applyBorder="1" applyAlignment="1">
      <alignment/>
    </xf>
    <xf numFmtId="38" fontId="19" fillId="0" borderId="22" xfId="48" applyFont="1" applyBorder="1" applyAlignment="1">
      <alignment/>
    </xf>
    <xf numFmtId="38" fontId="19" fillId="0" borderId="31" xfId="48" applyFont="1" applyBorder="1" applyAlignment="1">
      <alignment/>
    </xf>
    <xf numFmtId="38" fontId="19" fillId="0" borderId="25" xfId="48" applyFont="1" applyBorder="1" applyAlignment="1">
      <alignment/>
    </xf>
    <xf numFmtId="38" fontId="19" fillId="0" borderId="32" xfId="48" applyFont="1" applyBorder="1" applyAlignment="1">
      <alignment/>
    </xf>
    <xf numFmtId="38" fontId="18" fillId="33" borderId="13" xfId="48" applyFont="1" applyFill="1" applyBorder="1" applyAlignment="1">
      <alignment horizontal="center" vertical="center"/>
    </xf>
    <xf numFmtId="38" fontId="19" fillId="33" borderId="13" xfId="48" applyFont="1" applyFill="1" applyBorder="1" applyAlignment="1">
      <alignment horizontal="center" vertical="top"/>
    </xf>
    <xf numFmtId="38" fontId="19" fillId="33" borderId="14" xfId="48" applyFont="1" applyFill="1" applyBorder="1" applyAlignment="1">
      <alignment horizontal="center" vertical="center"/>
    </xf>
    <xf numFmtId="0" fontId="16" fillId="33" borderId="39" xfId="0" applyFont="1" applyFill="1" applyBorder="1" applyAlignment="1">
      <alignment horizontal="center" vertical="center"/>
    </xf>
    <xf numFmtId="0" fontId="16" fillId="33" borderId="40" xfId="0" applyFont="1" applyFill="1" applyBorder="1" applyAlignment="1">
      <alignment horizontal="center" vertical="center"/>
    </xf>
    <xf numFmtId="0" fontId="16" fillId="33" borderId="40" xfId="0" applyFont="1" applyFill="1" applyBorder="1" applyAlignment="1">
      <alignment vertical="center"/>
    </xf>
    <xf numFmtId="0" fontId="16" fillId="33" borderId="40"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38" fontId="19" fillId="33" borderId="40" xfId="48" applyFont="1" applyFill="1" applyBorder="1" applyAlignment="1">
      <alignment horizontal="center" vertical="center"/>
    </xf>
    <xf numFmtId="38" fontId="19" fillId="0" borderId="41" xfId="48" applyFont="1" applyBorder="1" applyAlignment="1">
      <alignment vertical="center"/>
    </xf>
    <xf numFmtId="0" fontId="19" fillId="0" borderId="0" xfId="0" applyFont="1" applyAlignment="1">
      <alignment vertical="center"/>
    </xf>
    <xf numFmtId="38" fontId="19" fillId="0" borderId="42" xfId="48" applyFont="1" applyBorder="1" applyAlignment="1">
      <alignment vertical="center"/>
    </xf>
    <xf numFmtId="38" fontId="19" fillId="0" borderId="43" xfId="48" applyFont="1" applyBorder="1" applyAlignment="1">
      <alignment vertical="center"/>
    </xf>
    <xf numFmtId="38" fontId="19" fillId="0" borderId="42" xfId="48" applyFont="1" applyBorder="1" applyAlignment="1">
      <alignment/>
    </xf>
    <xf numFmtId="38" fontId="19" fillId="0" borderId="43" xfId="48" applyFont="1" applyBorder="1" applyAlignment="1">
      <alignment/>
    </xf>
    <xf numFmtId="38" fontId="19" fillId="0" borderId="44" xfId="48" applyFont="1" applyBorder="1" applyAlignment="1">
      <alignment/>
    </xf>
    <xf numFmtId="38" fontId="19" fillId="0" borderId="45" xfId="48" applyFont="1" applyBorder="1" applyAlignment="1">
      <alignment/>
    </xf>
    <xf numFmtId="38" fontId="19" fillId="0" borderId="14" xfId="48" applyFont="1" applyBorder="1" applyAlignment="1">
      <alignment/>
    </xf>
    <xf numFmtId="38" fontId="19" fillId="0" borderId="13" xfId="48" applyFont="1" applyBorder="1" applyAlignment="1">
      <alignment/>
    </xf>
    <xf numFmtId="0" fontId="19" fillId="0" borderId="27" xfId="0" applyFont="1" applyBorder="1" applyAlignment="1">
      <alignment vertical="center"/>
    </xf>
    <xf numFmtId="0" fontId="19" fillId="0" borderId="11" xfId="0" applyFont="1" applyBorder="1" applyAlignment="1">
      <alignment vertical="center"/>
    </xf>
    <xf numFmtId="0" fontId="19" fillId="0" borderId="0" xfId="61" applyFont="1">
      <alignment/>
      <protection/>
    </xf>
    <xf numFmtId="0" fontId="16" fillId="33" borderId="37" xfId="0" applyFont="1" applyFill="1" applyBorder="1" applyAlignment="1">
      <alignment horizontal="center" vertical="center"/>
    </xf>
    <xf numFmtId="0" fontId="16" fillId="33" borderId="46" xfId="0" applyFont="1" applyFill="1" applyBorder="1" applyAlignment="1">
      <alignment vertical="center"/>
    </xf>
    <xf numFmtId="177" fontId="17" fillId="0" borderId="0" xfId="0" applyNumberFormat="1" applyFont="1" applyAlignment="1">
      <alignment vertical="center"/>
    </xf>
    <xf numFmtId="178" fontId="17" fillId="0" borderId="0" xfId="0" applyNumberFormat="1" applyFont="1" applyAlignment="1">
      <alignment vertical="center"/>
    </xf>
    <xf numFmtId="38" fontId="19" fillId="0" borderId="0" xfId="0" applyNumberFormat="1" applyFont="1" applyAlignment="1">
      <alignment vertical="center"/>
    </xf>
    <xf numFmtId="38" fontId="19" fillId="0" borderId="47" xfId="48" applyFont="1" applyBorder="1" applyAlignment="1">
      <alignment vertical="center"/>
    </xf>
    <xf numFmtId="38" fontId="19" fillId="0" borderId="48" xfId="48" applyFont="1" applyBorder="1" applyAlignment="1">
      <alignment vertical="center"/>
    </xf>
    <xf numFmtId="0" fontId="9" fillId="33" borderId="0" xfId="63" applyFont="1" applyFill="1" applyAlignment="1">
      <alignment horizontal="center"/>
      <protection/>
    </xf>
    <xf numFmtId="3" fontId="9" fillId="0" borderId="40" xfId="63" applyNumberFormat="1" applyFont="1" applyBorder="1" applyAlignment="1">
      <alignment horizontal="center" vertical="top"/>
      <protection/>
    </xf>
    <xf numFmtId="3" fontId="9" fillId="33" borderId="0" xfId="63" applyNumberFormat="1" applyFont="1" applyFill="1" applyAlignment="1">
      <alignment horizontal="center"/>
      <protection/>
    </xf>
    <xf numFmtId="3" fontId="9" fillId="33" borderId="0" xfId="63" applyNumberFormat="1" applyFont="1" applyFill="1" applyAlignment="1">
      <alignment horizontal="center" vertical="center"/>
      <protection/>
    </xf>
    <xf numFmtId="0" fontId="19" fillId="34" borderId="49" xfId="0" applyFont="1" applyFill="1" applyBorder="1" applyAlignment="1">
      <alignment vertical="center"/>
    </xf>
    <xf numFmtId="0" fontId="19" fillId="34" borderId="47" xfId="0" applyFont="1" applyFill="1" applyBorder="1" applyAlignment="1">
      <alignment vertical="center"/>
    </xf>
    <xf numFmtId="0" fontId="19" fillId="34" borderId="30" xfId="0" applyFont="1" applyFill="1" applyBorder="1" applyAlignment="1">
      <alignment vertical="center"/>
    </xf>
    <xf numFmtId="0" fontId="19" fillId="34" borderId="19" xfId="0" applyFont="1" applyFill="1" applyBorder="1" applyAlignment="1">
      <alignment vertical="center"/>
    </xf>
    <xf numFmtId="0" fontId="19" fillId="34" borderId="12" xfId="0" applyFont="1" applyFill="1" applyBorder="1" applyAlignment="1">
      <alignment vertical="center"/>
    </xf>
    <xf numFmtId="0" fontId="19" fillId="34" borderId="14" xfId="0" applyFont="1" applyFill="1" applyBorder="1" applyAlignment="1">
      <alignment vertical="center"/>
    </xf>
    <xf numFmtId="0" fontId="19" fillId="34" borderId="50" xfId="0" applyFont="1" applyFill="1" applyBorder="1" applyAlignment="1">
      <alignment vertical="center"/>
    </xf>
    <xf numFmtId="0" fontId="19" fillId="34" borderId="51" xfId="0" applyFont="1" applyFill="1" applyBorder="1" applyAlignment="1">
      <alignment vertical="center"/>
    </xf>
    <xf numFmtId="0" fontId="19" fillId="34" borderId="52" xfId="0" applyFont="1" applyFill="1" applyBorder="1" applyAlignment="1">
      <alignment vertical="center"/>
    </xf>
    <xf numFmtId="0" fontId="19" fillId="34" borderId="36" xfId="0" applyFont="1" applyFill="1" applyBorder="1" applyAlignment="1">
      <alignment vertical="center"/>
    </xf>
    <xf numFmtId="0" fontId="19" fillId="34" borderId="27" xfId="0" applyFont="1" applyFill="1" applyBorder="1" applyAlignment="1">
      <alignment vertical="center"/>
    </xf>
    <xf numFmtId="38" fontId="19" fillId="34" borderId="49" xfId="48" applyFont="1" applyFill="1" applyBorder="1" applyAlignment="1">
      <alignment vertical="center"/>
    </xf>
    <xf numFmtId="38" fontId="19" fillId="34" borderId="47" xfId="48" applyFont="1" applyFill="1" applyBorder="1" applyAlignment="1">
      <alignment vertical="center"/>
    </xf>
    <xf numFmtId="38" fontId="19" fillId="34" borderId="30" xfId="48" applyFont="1" applyFill="1" applyBorder="1" applyAlignment="1">
      <alignment vertical="center"/>
    </xf>
    <xf numFmtId="38" fontId="19" fillId="34" borderId="19" xfId="48" applyFont="1" applyFill="1" applyBorder="1" applyAlignment="1">
      <alignment vertical="center"/>
    </xf>
    <xf numFmtId="38" fontId="19" fillId="34" borderId="12" xfId="48" applyFont="1" applyFill="1" applyBorder="1" applyAlignment="1">
      <alignment vertical="center"/>
    </xf>
    <xf numFmtId="38" fontId="19" fillId="34" borderId="14" xfId="48" applyFont="1" applyFill="1" applyBorder="1" applyAlignment="1">
      <alignment vertical="center"/>
    </xf>
    <xf numFmtId="38" fontId="19" fillId="34" borderId="50" xfId="48" applyFont="1" applyFill="1" applyBorder="1" applyAlignment="1">
      <alignment vertical="center"/>
    </xf>
    <xf numFmtId="38" fontId="19" fillId="34" borderId="50" xfId="48" applyFont="1" applyFill="1" applyBorder="1" applyAlignment="1" quotePrefix="1">
      <alignment horizontal="left" vertical="center"/>
    </xf>
    <xf numFmtId="38" fontId="19" fillId="34" borderId="51" xfId="48" applyFont="1" applyFill="1" applyBorder="1" applyAlignment="1">
      <alignment vertical="center"/>
    </xf>
    <xf numFmtId="38" fontId="19" fillId="34" borderId="52" xfId="48" applyFont="1" applyFill="1" applyBorder="1" applyAlignment="1">
      <alignment vertical="center"/>
    </xf>
    <xf numFmtId="38" fontId="19" fillId="34" borderId="36" xfId="48" applyFont="1" applyFill="1" applyBorder="1" applyAlignment="1">
      <alignment vertical="center"/>
    </xf>
    <xf numFmtId="38" fontId="19" fillId="34" borderId="27" xfId="48" applyFont="1" applyFill="1" applyBorder="1" applyAlignment="1">
      <alignment vertical="center"/>
    </xf>
    <xf numFmtId="38" fontId="19" fillId="34" borderId="50" xfId="48" applyFont="1" applyFill="1" applyBorder="1" applyAlignment="1">
      <alignment horizontal="left" vertical="center"/>
    </xf>
    <xf numFmtId="38" fontId="19" fillId="34" borderId="52" xfId="48" applyFont="1" applyFill="1" applyBorder="1" applyAlignment="1" quotePrefix="1">
      <alignment horizontal="left" vertical="center"/>
    </xf>
    <xf numFmtId="38" fontId="19" fillId="34" borderId="27" xfId="48" applyFont="1" applyFill="1" applyBorder="1" applyAlignment="1" quotePrefix="1">
      <alignment horizontal="left" vertical="center"/>
    </xf>
    <xf numFmtId="38" fontId="19" fillId="34" borderId="53" xfId="48" applyFont="1" applyFill="1" applyBorder="1" applyAlignment="1">
      <alignment vertical="center"/>
    </xf>
    <xf numFmtId="38" fontId="19" fillId="34" borderId="54" xfId="48" applyFont="1" applyFill="1" applyBorder="1" applyAlignment="1">
      <alignment vertical="center"/>
    </xf>
    <xf numFmtId="0" fontId="19" fillId="34" borderId="36" xfId="61" applyFont="1" applyFill="1" applyBorder="1" applyAlignment="1">
      <alignment vertical="center"/>
      <protection/>
    </xf>
    <xf numFmtId="0" fontId="19" fillId="34" borderId="27" xfId="61" applyFont="1" applyFill="1" applyBorder="1" applyAlignment="1">
      <alignment vertical="center"/>
      <protection/>
    </xf>
    <xf numFmtId="0" fontId="16" fillId="34" borderId="12" xfId="0" applyFont="1" applyFill="1" applyBorder="1" applyAlignment="1">
      <alignment vertical="center"/>
    </xf>
    <xf numFmtId="0" fontId="16" fillId="34" borderId="55" xfId="0" applyFont="1" applyFill="1" applyBorder="1" applyAlignment="1">
      <alignment vertical="center"/>
    </xf>
    <xf numFmtId="0" fontId="16" fillId="34" borderId="51" xfId="0" applyFont="1" applyFill="1" applyBorder="1" applyAlignment="1">
      <alignment vertical="center"/>
    </xf>
    <xf numFmtId="0" fontId="16" fillId="34" borderId="56" xfId="0" applyFont="1" applyFill="1" applyBorder="1" applyAlignment="1">
      <alignment vertical="center"/>
    </xf>
    <xf numFmtId="0" fontId="16" fillId="34" borderId="57" xfId="0" applyFont="1" applyFill="1" applyBorder="1" applyAlignment="1">
      <alignment vertical="center"/>
    </xf>
    <xf numFmtId="0" fontId="16" fillId="34" borderId="11" xfId="0" applyFont="1" applyFill="1" applyBorder="1" applyAlignment="1">
      <alignment vertical="center"/>
    </xf>
    <xf numFmtId="0" fontId="16" fillId="34" borderId="36" xfId="0" applyFont="1" applyFill="1" applyBorder="1" applyAlignment="1">
      <alignment vertical="center"/>
    </xf>
    <xf numFmtId="0" fontId="14" fillId="34" borderId="11" xfId="62" applyFont="1" applyFill="1" applyBorder="1" applyAlignment="1">
      <alignment horizontal="center" vertical="center"/>
      <protection/>
    </xf>
    <xf numFmtId="0" fontId="8" fillId="34" borderId="0" xfId="63" applyFont="1" applyFill="1">
      <alignment vertical="center"/>
      <protection/>
    </xf>
    <xf numFmtId="0" fontId="8" fillId="34" borderId="0" xfId="63" applyFont="1" applyFill="1" applyAlignment="1">
      <alignment vertical="center"/>
      <protection/>
    </xf>
    <xf numFmtId="0" fontId="8" fillId="35" borderId="0" xfId="63" applyFont="1" applyFill="1">
      <alignment vertical="center"/>
      <protection/>
    </xf>
    <xf numFmtId="0" fontId="9" fillId="35" borderId="0" xfId="63" applyFont="1" applyFill="1" applyAlignment="1">
      <alignment horizontal="center" vertical="center"/>
      <protection/>
    </xf>
    <xf numFmtId="0" fontId="16" fillId="33" borderId="36"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7" xfId="0" applyFont="1" applyFill="1" applyBorder="1" applyAlignment="1">
      <alignment horizontal="center" vertical="center"/>
    </xf>
    <xf numFmtId="0" fontId="20" fillId="34" borderId="36" xfId="0" applyFont="1" applyFill="1" applyBorder="1" applyAlignment="1">
      <alignment horizontal="center" vertical="center" shrinkToFit="1"/>
    </xf>
    <xf numFmtId="0" fontId="20" fillId="34" borderId="27" xfId="0" applyFont="1" applyFill="1" applyBorder="1" applyAlignment="1">
      <alignment horizontal="center" vertical="center" shrinkToFit="1"/>
    </xf>
    <xf numFmtId="0" fontId="16" fillId="33" borderId="58" xfId="0" applyFont="1" applyFill="1" applyBorder="1" applyAlignment="1">
      <alignment horizontal="left" vertical="center" wrapText="1" shrinkToFit="1"/>
    </xf>
    <xf numFmtId="0" fontId="16" fillId="33" borderId="59" xfId="0" applyFont="1" applyFill="1" applyBorder="1" applyAlignment="1">
      <alignment horizontal="left" vertical="center" shrinkToFit="1"/>
    </xf>
    <xf numFmtId="0" fontId="16" fillId="33" borderId="60" xfId="0" applyFont="1" applyFill="1" applyBorder="1" applyAlignment="1">
      <alignment horizontal="left" vertical="center" shrinkToFit="1"/>
    </xf>
    <xf numFmtId="0" fontId="16" fillId="33" borderId="61" xfId="0" applyFont="1" applyFill="1" applyBorder="1" applyAlignment="1">
      <alignment horizontal="left" vertical="center" shrinkToFit="1"/>
    </xf>
    <xf numFmtId="0" fontId="16" fillId="33" borderId="62" xfId="0" applyFont="1" applyFill="1" applyBorder="1" applyAlignment="1">
      <alignment horizontal="left" vertical="center" shrinkToFit="1"/>
    </xf>
    <xf numFmtId="0" fontId="16" fillId="33" borderId="63" xfId="0" applyFont="1" applyFill="1" applyBorder="1" applyAlignment="1">
      <alignment horizontal="left" vertical="center" shrinkToFit="1"/>
    </xf>
    <xf numFmtId="0" fontId="21" fillId="33" borderId="36" xfId="0" applyFont="1" applyFill="1" applyBorder="1" applyAlignment="1">
      <alignment horizontal="center" vertical="center"/>
    </xf>
    <xf numFmtId="0" fontId="21" fillId="33" borderId="27" xfId="0" applyFont="1" applyFill="1" applyBorder="1" applyAlignment="1">
      <alignment horizontal="center" vertical="center"/>
    </xf>
    <xf numFmtId="0" fontId="16" fillId="33" borderId="38" xfId="0" applyFont="1" applyFill="1" applyBorder="1" applyAlignment="1">
      <alignment horizontal="left" vertical="center"/>
    </xf>
    <xf numFmtId="0" fontId="16" fillId="33" borderId="29" xfId="0" applyFont="1" applyFill="1" applyBorder="1" applyAlignment="1">
      <alignment horizontal="left" vertical="center"/>
    </xf>
    <xf numFmtId="0" fontId="16" fillId="33" borderId="37" xfId="0" applyFont="1" applyFill="1" applyBorder="1" applyAlignment="1">
      <alignment horizontal="left" vertical="center"/>
    </xf>
    <xf numFmtId="0" fontId="16" fillId="33" borderId="12" xfId="0" applyFont="1" applyFill="1" applyBorder="1" applyAlignment="1">
      <alignment vertical="center"/>
    </xf>
    <xf numFmtId="0" fontId="16" fillId="33" borderId="0" xfId="0" applyFont="1" applyFill="1" applyBorder="1" applyAlignment="1">
      <alignment vertical="center"/>
    </xf>
    <xf numFmtId="0" fontId="16" fillId="33" borderId="14" xfId="0" applyFont="1" applyFill="1" applyBorder="1" applyAlignment="1">
      <alignment vertical="center"/>
    </xf>
    <xf numFmtId="0" fontId="16" fillId="33" borderId="38" xfId="0" applyFont="1" applyFill="1" applyBorder="1" applyAlignment="1">
      <alignment horizontal="left" vertical="center" shrinkToFit="1"/>
    </xf>
    <xf numFmtId="0" fontId="16" fillId="33" borderId="29" xfId="0" applyFont="1" applyFill="1" applyBorder="1" applyAlignment="1">
      <alignment horizontal="left" vertical="center" shrinkToFit="1"/>
    </xf>
    <xf numFmtId="0" fontId="16" fillId="33" borderId="37" xfId="0" applyFont="1" applyFill="1" applyBorder="1" applyAlignment="1">
      <alignment horizontal="left" vertical="center" shrinkToFit="1"/>
    </xf>
    <xf numFmtId="38" fontId="19" fillId="34" borderId="36" xfId="48" applyFont="1" applyFill="1" applyBorder="1" applyAlignment="1">
      <alignment vertical="center" shrinkToFit="1"/>
    </xf>
    <xf numFmtId="0" fontId="19" fillId="36" borderId="27" xfId="60" applyFont="1" applyFill="1" applyBorder="1" applyAlignment="1">
      <alignment vertical="center" shrinkToFit="1"/>
      <protection/>
    </xf>
    <xf numFmtId="0" fontId="16" fillId="33" borderId="11" xfId="0" applyFont="1" applyFill="1" applyBorder="1" applyAlignment="1">
      <alignment horizontal="center" vertical="center" shrinkToFit="1"/>
    </xf>
    <xf numFmtId="0" fontId="16" fillId="33" borderId="29" xfId="0" applyFont="1" applyFill="1" applyBorder="1" applyAlignment="1">
      <alignment vertical="center" shrinkToFit="1"/>
    </xf>
    <xf numFmtId="0" fontId="18" fillId="33" borderId="36" xfId="0" applyFont="1" applyFill="1" applyBorder="1" applyAlignment="1">
      <alignment horizontal="center" vertical="center"/>
    </xf>
    <xf numFmtId="0" fontId="18" fillId="33" borderId="27" xfId="0" applyFont="1" applyFill="1" applyBorder="1" applyAlignment="1">
      <alignment horizontal="center" vertical="center"/>
    </xf>
    <xf numFmtId="0" fontId="16" fillId="33" borderId="37" xfId="0" applyFont="1" applyFill="1" applyBorder="1" applyAlignment="1">
      <alignment vertical="center" shrinkToFit="1"/>
    </xf>
    <xf numFmtId="38" fontId="19" fillId="33" borderId="36" xfId="48" applyFont="1" applyFill="1" applyBorder="1" applyAlignment="1">
      <alignment horizontal="center" vertical="center"/>
    </xf>
    <xf numFmtId="38" fontId="19" fillId="33" borderId="27" xfId="48" applyFont="1" applyFill="1" applyBorder="1" applyAlignment="1">
      <alignment horizontal="center" vertical="center"/>
    </xf>
    <xf numFmtId="0" fontId="16" fillId="34" borderId="11" xfId="0" applyFont="1" applyFill="1" applyBorder="1" applyAlignment="1">
      <alignment vertical="center"/>
    </xf>
    <xf numFmtId="0" fontId="16" fillId="36" borderId="36" xfId="0" applyFont="1" applyFill="1" applyBorder="1" applyAlignment="1">
      <alignment vertical="center"/>
    </xf>
    <xf numFmtId="0" fontId="16" fillId="34" borderId="10" xfId="0" applyFont="1" applyFill="1" applyBorder="1" applyAlignment="1">
      <alignment vertical="center"/>
    </xf>
    <xf numFmtId="0" fontId="16" fillId="36" borderId="38" xfId="0" applyFont="1" applyFill="1" applyBorder="1" applyAlignment="1">
      <alignment vertical="center"/>
    </xf>
    <xf numFmtId="0" fontId="16" fillId="34" borderId="41" xfId="0" applyFont="1" applyFill="1" applyBorder="1" applyAlignment="1">
      <alignment vertical="center"/>
    </xf>
    <xf numFmtId="0" fontId="16" fillId="36" borderId="49" xfId="0" applyFont="1" applyFill="1" applyBorder="1" applyAlignment="1">
      <alignment vertical="center"/>
    </xf>
    <xf numFmtId="0" fontId="16" fillId="34" borderId="18" xfId="0" applyFont="1" applyFill="1" applyBorder="1" applyAlignment="1">
      <alignment vertical="center" shrinkToFit="1"/>
    </xf>
    <xf numFmtId="0" fontId="16" fillId="36" borderId="30" xfId="0" applyFont="1" applyFill="1" applyBorder="1" applyAlignment="1">
      <alignment vertical="center" shrinkToFit="1"/>
    </xf>
    <xf numFmtId="0" fontId="20" fillId="33" borderId="36" xfId="0" applyFont="1" applyFill="1" applyBorder="1" applyAlignment="1">
      <alignment horizontal="center" vertical="center"/>
    </xf>
    <xf numFmtId="0" fontId="20" fillId="33" borderId="27" xfId="0" applyFont="1" applyFill="1" applyBorder="1" applyAlignment="1">
      <alignment horizontal="center" vertical="center"/>
    </xf>
    <xf numFmtId="0" fontId="16" fillId="33" borderId="36"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18" fillId="33" borderId="36" xfId="0" applyFont="1" applyFill="1" applyBorder="1" applyAlignment="1">
      <alignment vertical="center"/>
    </xf>
    <xf numFmtId="0" fontId="18" fillId="33" borderId="27" xfId="0" applyFont="1" applyFill="1" applyBorder="1" applyAlignment="1">
      <alignment vertical="center"/>
    </xf>
    <xf numFmtId="0" fontId="14" fillId="34" borderId="36" xfId="62" applyFont="1" applyFill="1" applyBorder="1" applyAlignment="1">
      <alignment horizontal="center" vertical="center"/>
      <protection/>
    </xf>
    <xf numFmtId="0" fontId="14" fillId="36" borderId="27" xfId="62" applyFont="1" applyFill="1" applyBorder="1" applyAlignment="1">
      <alignment horizontal="center" vertical="center"/>
      <protection/>
    </xf>
    <xf numFmtId="49" fontId="14" fillId="34" borderId="64" xfId="62" applyNumberFormat="1" applyFont="1" applyFill="1" applyBorder="1" applyAlignment="1">
      <alignment horizontal="center" vertical="center"/>
      <protection/>
    </xf>
    <xf numFmtId="49" fontId="14" fillId="36" borderId="64" xfId="62" applyNumberFormat="1" applyFont="1" applyFill="1" applyBorder="1" applyAlignment="1">
      <alignment horizontal="center" vertical="center"/>
      <protection/>
    </xf>
    <xf numFmtId="0" fontId="8" fillId="33" borderId="0" xfId="63" applyFont="1" applyFill="1" applyAlignment="1">
      <alignment horizontal="center" wrapText="1"/>
      <protection/>
    </xf>
    <xf numFmtId="0" fontId="9" fillId="33" borderId="0" xfId="63" applyFont="1" applyFill="1" applyAlignment="1">
      <alignment horizontal="center"/>
      <protection/>
    </xf>
    <xf numFmtId="0" fontId="8" fillId="0" borderId="38"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51" xfId="63" applyFont="1" applyFill="1" applyBorder="1" applyAlignment="1">
      <alignment horizontal="center" vertical="center"/>
      <protection/>
    </xf>
    <xf numFmtId="0" fontId="8" fillId="0" borderId="29" xfId="63" applyFont="1" applyFill="1" applyBorder="1" applyAlignment="1">
      <alignment horizontal="distributed" vertical="center"/>
      <protection/>
    </xf>
    <xf numFmtId="0" fontId="8" fillId="0" borderId="0" xfId="63" applyFont="1" applyFill="1" applyBorder="1" applyAlignment="1">
      <alignment horizontal="distributed" vertical="center"/>
      <protection/>
    </xf>
    <xf numFmtId="0" fontId="8" fillId="0" borderId="46" xfId="63" applyFont="1" applyFill="1" applyBorder="1" applyAlignment="1">
      <alignment horizontal="distributed" vertical="center"/>
      <protection/>
    </xf>
    <xf numFmtId="0" fontId="8" fillId="0" borderId="37"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39" xfId="63" applyFont="1" applyFill="1" applyBorder="1" applyAlignment="1">
      <alignment horizontal="center" vertical="center"/>
      <protection/>
    </xf>
    <xf numFmtId="0" fontId="8" fillId="35" borderId="0" xfId="63" applyFont="1" applyFill="1" applyBorder="1" applyAlignment="1">
      <alignment vertical="center" wrapText="1"/>
      <protection/>
    </xf>
    <xf numFmtId="0" fontId="8" fillId="35" borderId="0" xfId="63" applyFont="1" applyFill="1" applyAlignment="1">
      <alignment vertical="center"/>
      <protection/>
    </xf>
    <xf numFmtId="0" fontId="8" fillId="35" borderId="0" xfId="63" applyFont="1" applyFill="1" applyBorder="1" applyAlignment="1">
      <alignment vertical="center"/>
      <protection/>
    </xf>
    <xf numFmtId="0" fontId="8" fillId="0" borderId="37"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39" xfId="63" applyFont="1" applyFill="1" applyBorder="1" applyAlignment="1">
      <alignment horizontal="center" vertical="center" wrapText="1"/>
      <protection/>
    </xf>
    <xf numFmtId="0" fontId="8" fillId="0" borderId="3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51" xfId="63" applyFont="1" applyFill="1" applyBorder="1" applyAlignment="1">
      <alignment horizontal="center" vertical="center" wrapText="1"/>
      <protection/>
    </xf>
    <xf numFmtId="0" fontId="8" fillId="0" borderId="29" xfId="63" applyFont="1" applyFill="1" applyBorder="1" applyAlignment="1">
      <alignment horizontal="distributed" vertical="center" wrapText="1"/>
      <protection/>
    </xf>
    <xf numFmtId="0" fontId="8" fillId="0" borderId="0" xfId="63" applyFont="1" applyFill="1" applyBorder="1" applyAlignment="1">
      <alignment horizontal="distributed" vertical="center" wrapText="1"/>
      <protection/>
    </xf>
    <xf numFmtId="0" fontId="8" fillId="0" borderId="46" xfId="63" applyFont="1" applyFill="1" applyBorder="1" applyAlignment="1">
      <alignment horizontal="distributed" vertical="center" wrapText="1"/>
      <protection/>
    </xf>
    <xf numFmtId="0" fontId="8" fillId="37" borderId="0" xfId="63" applyFont="1" applyFill="1" applyAlignment="1">
      <alignment horizontal="center" vertical="center"/>
      <protection/>
    </xf>
    <xf numFmtId="0" fontId="8" fillId="37" borderId="0" xfId="63" applyFont="1" applyFill="1" applyAlignment="1">
      <alignment/>
      <protection/>
    </xf>
    <xf numFmtId="0" fontId="4" fillId="37" borderId="0" xfId="63" applyFont="1" applyFill="1">
      <alignment vertical="center"/>
      <protection/>
    </xf>
    <xf numFmtId="0" fontId="4" fillId="37" borderId="46" xfId="63" applyFont="1" applyFill="1" applyBorder="1">
      <alignment vertical="center"/>
      <protection/>
    </xf>
    <xf numFmtId="0" fontId="8" fillId="0" borderId="10" xfId="63" applyFont="1" applyBorder="1" applyAlignment="1">
      <alignment horizontal="center" vertical="top" textRotation="255" indent="1"/>
      <protection/>
    </xf>
    <xf numFmtId="0" fontId="8" fillId="0" borderId="13" xfId="63" applyFont="1" applyBorder="1" applyAlignment="1">
      <alignment horizontal="center" vertical="top" textRotation="255" indent="1"/>
      <protection/>
    </xf>
    <xf numFmtId="0" fontId="8" fillId="0" borderId="40" xfId="63" applyFont="1" applyBorder="1" applyAlignment="1">
      <alignment horizontal="center" vertical="top" textRotation="255" indent="1"/>
      <protection/>
    </xf>
    <xf numFmtId="0" fontId="8" fillId="35" borderId="0" xfId="63" applyFont="1" applyFill="1" applyBorder="1" applyAlignment="1">
      <alignment horizontal="center" vertical="center"/>
      <protection/>
    </xf>
    <xf numFmtId="0" fontId="4" fillId="35" borderId="0" xfId="63" applyFont="1" applyFill="1">
      <alignment vertical="center"/>
      <protection/>
    </xf>
    <xf numFmtId="0" fontId="4" fillId="35" borderId="0" xfId="63" applyFont="1" applyFill="1" applyBorder="1">
      <alignment vertical="center"/>
      <protection/>
    </xf>
    <xf numFmtId="0" fontId="8" fillId="0" borderId="10" xfId="63" applyFont="1" applyBorder="1" applyAlignment="1">
      <alignment horizontal="center" vertical="top" textRotation="255"/>
      <protection/>
    </xf>
    <xf numFmtId="0" fontId="8" fillId="0" borderId="13" xfId="63" applyFont="1" applyBorder="1" applyAlignment="1">
      <alignment horizontal="center" vertical="top" textRotation="255"/>
      <protection/>
    </xf>
    <xf numFmtId="0" fontId="9" fillId="0" borderId="10" xfId="63" applyFont="1" applyBorder="1" applyAlignment="1">
      <alignment horizontal="center" vertical="top" wrapText="1" shrinkToFit="1"/>
      <protection/>
    </xf>
    <xf numFmtId="0" fontId="9" fillId="0" borderId="13" xfId="63" applyFont="1" applyBorder="1" applyAlignment="1">
      <alignment horizontal="center" vertical="top" wrapText="1" shrinkToFit="1"/>
      <protection/>
    </xf>
    <xf numFmtId="3" fontId="9" fillId="35" borderId="0" xfId="63" applyNumberFormat="1" applyFont="1" applyFill="1" applyAlignment="1">
      <alignment horizontal="center"/>
      <protection/>
    </xf>
    <xf numFmtId="3" fontId="9" fillId="35" borderId="0" xfId="63" applyNumberFormat="1" applyFont="1" applyFill="1" applyBorder="1" applyAlignment="1">
      <alignment horizontal="center"/>
      <protection/>
    </xf>
    <xf numFmtId="0" fontId="9" fillId="35" borderId="14" xfId="63" applyFont="1" applyFill="1" applyBorder="1" applyAlignment="1">
      <alignment horizontal="center"/>
      <protection/>
    </xf>
    <xf numFmtId="49" fontId="10" fillId="0" borderId="0" xfId="63" applyNumberFormat="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RWSS04_SOR_1" xfId="60"/>
    <cellStyle name="標準_WS9（結果) " xfId="61"/>
    <cellStyle name="標準_第２次茨城県廃棄物処理計画" xfId="62"/>
    <cellStyle name="標準_表4-4（エクセル）"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3CB16"/>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4</xdr:col>
      <xdr:colOff>733425</xdr:colOff>
      <xdr:row>29</xdr:row>
      <xdr:rowOff>19050</xdr:rowOff>
    </xdr:to>
    <xdr:sp>
      <xdr:nvSpPr>
        <xdr:cNvPr id="1" name="Text Box 1"/>
        <xdr:cNvSpPr txBox="1">
          <a:spLocks noChangeArrowheads="1"/>
        </xdr:cNvSpPr>
      </xdr:nvSpPr>
      <xdr:spPr>
        <a:xfrm>
          <a:off x="9525" y="161925"/>
          <a:ext cx="3905250" cy="44291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●第３次茨城県廃棄物処理計画（</a:t>
          </a:r>
          <a:r>
            <a:rPr lang="en-US" cap="none" sz="1050" b="0" i="0" u="none" baseline="0">
              <a:solidFill>
                <a:srgbClr val="000000"/>
              </a:solidFill>
              <a:latin typeface="ＭＳ ゴシック"/>
              <a:ea typeface="ＭＳ ゴシック"/>
              <a:cs typeface="ＭＳ ゴシック"/>
            </a:rPr>
            <a:t>23</a:t>
          </a:r>
          <a:r>
            <a:rPr lang="en-US" cap="none" sz="1050" b="0" i="0" u="none" baseline="0">
              <a:solidFill>
                <a:srgbClr val="000000"/>
              </a:solidFill>
              <a:latin typeface="ＭＳ ゴシック"/>
              <a:ea typeface="ＭＳ ゴシック"/>
              <a:cs typeface="ＭＳ ゴシック"/>
            </a:rPr>
            <a:t>年４月策定）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Times New Roman"/>
              <a:ea typeface="Times New Roman"/>
              <a:cs typeface="Times New Roman"/>
            </a:rPr>
            <a:t>17</a:t>
          </a:r>
          <a:r>
            <a:rPr lang="en-US" cap="none" sz="1050" b="0" i="0" u="none" baseline="0">
              <a:solidFill>
                <a:srgbClr val="000000"/>
              </a:solidFill>
              <a:latin typeface="ＭＳ 明朝"/>
              <a:ea typeface="ＭＳ 明朝"/>
              <a:cs typeface="ＭＳ 明朝"/>
            </a:rPr>
            <a:t>年に「第２次茨城県廃棄物処理計画（</a:t>
          </a:r>
          <a:r>
            <a:rPr lang="en-US" cap="none" sz="1050" b="0" i="0" u="none" baseline="0">
              <a:solidFill>
                <a:srgbClr val="000000"/>
              </a:solidFill>
              <a:latin typeface="Times New Roman"/>
              <a:ea typeface="Times New Roman"/>
              <a:cs typeface="Times New Roman"/>
            </a:rPr>
            <a:t>18</a:t>
          </a:r>
          <a:r>
            <a:rPr lang="en-US" cap="none" sz="1050" b="0" i="0" u="none" baseline="0">
              <a:solidFill>
                <a:srgbClr val="000000"/>
              </a:solidFill>
              <a:latin typeface="ＭＳ 明朝"/>
              <a:ea typeface="ＭＳ 明朝"/>
              <a:cs typeface="ＭＳ 明朝"/>
            </a:rPr>
            <a:t>年度～</a:t>
          </a:r>
          <a:r>
            <a:rPr lang="en-US" cap="none" sz="1050" b="0" i="0" u="none" baseline="0">
              <a:solidFill>
                <a:srgbClr val="000000"/>
              </a:solidFill>
              <a:latin typeface="ＭＳ 明朝"/>
              <a:ea typeface="ＭＳ 明朝"/>
              <a:cs typeface="ＭＳ 明朝"/>
            </a:rPr>
            <a:t>22</a:t>
          </a:r>
          <a:r>
            <a:rPr lang="en-US" cap="none" sz="1050" b="0" i="0" u="none" baseline="0">
              <a:solidFill>
                <a:srgbClr val="000000"/>
              </a:solidFill>
              <a:latin typeface="ＭＳ 明朝"/>
              <a:ea typeface="ＭＳ 明朝"/>
              <a:cs typeface="ＭＳ 明朝"/>
            </a:rPr>
            <a:t>年度）」を策定し，廃棄物の排出抑制，再使用，再利用の３Ｒ及び適正処理の確保に努めてきたが，その成果や課題，国の動向を踏まえ，持続可能な循環型社会の形成に向けた廃棄物処理の取組を更に強めていくという考えの下，「第３次茨城県廃棄物処理計画」を定め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Times New Roman"/>
              <a:ea typeface="Times New Roman"/>
              <a:cs typeface="Times New Roman"/>
            </a:rPr>
            <a:t>1</a:t>
          </a:r>
          <a:r>
            <a:rPr lang="en-US" cap="none" sz="1050" b="0" i="0" u="none" baseline="0">
              <a:solidFill>
                <a:srgbClr val="000000"/>
              </a:solidFill>
              <a:latin typeface="ＭＳ 明朝"/>
              <a:ea typeface="ＭＳ 明朝"/>
              <a:cs typeface="ＭＳ 明朝"/>
            </a:rPr>
            <a:t>）基本理念</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廃棄物の排出をできるだけ抑制し，廃棄物となったものは再使用，再生利用，熱回収の順にできる限り循環的利用を行い，循環的利用できないものは適正な処分を確保するという環境と経済が調和した「循環型社会の形成」を進め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2</a:t>
          </a:r>
          <a:r>
            <a:rPr lang="en-US" cap="none" sz="1050" b="0" i="0" u="none" baseline="0">
              <a:solidFill>
                <a:srgbClr val="000000"/>
              </a:solidFill>
              <a:latin typeface="ＭＳ 明朝"/>
              <a:ea typeface="ＭＳ 明朝"/>
              <a:cs typeface="ＭＳ 明朝"/>
            </a:rPr>
            <a:t>）計画の位置付け</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廃棄物処理法第５条の５第１項の規定に基づき，国の基本方針に即して策定する，本県内における廃棄物の減量その他その適正な処理に関する計画</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36</xdr:row>
      <xdr:rowOff>47625</xdr:rowOff>
    </xdr:from>
    <xdr:to>
      <xdr:col>4</xdr:col>
      <xdr:colOff>685800</xdr:colOff>
      <xdr:row>56</xdr:row>
      <xdr:rowOff>95250</xdr:rowOff>
    </xdr:to>
    <xdr:sp>
      <xdr:nvSpPr>
        <xdr:cNvPr id="2" name="Text Box 2"/>
        <xdr:cNvSpPr txBox="1">
          <a:spLocks noChangeArrowheads="1"/>
        </xdr:cNvSpPr>
      </xdr:nvSpPr>
      <xdr:spPr>
        <a:xfrm>
          <a:off x="0" y="5629275"/>
          <a:ext cx="3867150" cy="3190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4</xdr:col>
      <xdr:colOff>923925</xdr:colOff>
      <xdr:row>36</xdr:row>
      <xdr:rowOff>38100</xdr:rowOff>
    </xdr:from>
    <xdr:to>
      <xdr:col>8</xdr:col>
      <xdr:colOff>1009650</xdr:colOff>
      <xdr:row>56</xdr:row>
      <xdr:rowOff>85725</xdr:rowOff>
    </xdr:to>
    <xdr:sp>
      <xdr:nvSpPr>
        <xdr:cNvPr id="3" name="Text Box 3"/>
        <xdr:cNvSpPr txBox="1">
          <a:spLocks noChangeArrowheads="1"/>
        </xdr:cNvSpPr>
      </xdr:nvSpPr>
      <xdr:spPr>
        <a:xfrm>
          <a:off x="4105275" y="5619750"/>
          <a:ext cx="3867150" cy="3190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5</xdr:col>
      <xdr:colOff>0</xdr:colOff>
      <xdr:row>1</xdr:row>
      <xdr:rowOff>0</xdr:rowOff>
    </xdr:from>
    <xdr:to>
      <xdr:col>8</xdr:col>
      <xdr:colOff>1095375</xdr:colOff>
      <xdr:row>16</xdr:row>
      <xdr:rowOff>114300</xdr:rowOff>
    </xdr:to>
    <xdr:sp>
      <xdr:nvSpPr>
        <xdr:cNvPr id="4" name="Text Box 4"/>
        <xdr:cNvSpPr txBox="1">
          <a:spLocks noChangeArrowheads="1"/>
        </xdr:cNvSpPr>
      </xdr:nvSpPr>
      <xdr:spPr>
        <a:xfrm>
          <a:off x="4191000" y="142875"/>
          <a:ext cx="3867150" cy="26860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）計画の特徴</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　計画推進のための主要施策として５つの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柱，２４の施策を設定，うち７施策を「重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点施策」に位置付け</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　柱の１つに，低炭素化，自然共生に向け</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た温室効果ガスの排出抑制，バイオマスの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利活用に関する施策を設定</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　学識経験者や産業界の代表等を構成メン</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バーとする「評価委員会」を設置し，計画</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の進行管理を徹底</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4</a:t>
          </a:r>
          <a:r>
            <a:rPr lang="en-US" cap="none" sz="1050" b="0" i="0" u="none" baseline="0">
              <a:solidFill>
                <a:srgbClr val="000000"/>
              </a:solidFill>
              <a:latin typeface="ＭＳ 明朝"/>
              <a:ea typeface="ＭＳ 明朝"/>
              <a:cs typeface="ＭＳ 明朝"/>
            </a:rPr>
            <a:t>）計画期間</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23</a:t>
          </a:r>
          <a:r>
            <a:rPr lang="en-US" cap="none" sz="1050" b="0" i="0" u="none" baseline="0">
              <a:solidFill>
                <a:srgbClr val="000000"/>
              </a:solidFill>
              <a:latin typeface="ＭＳ 明朝"/>
              <a:ea typeface="ＭＳ 明朝"/>
              <a:cs typeface="ＭＳ 明朝"/>
            </a:rPr>
            <a:t>年度から</a:t>
          </a:r>
          <a:r>
            <a:rPr lang="en-US" cap="none" sz="1050" b="0" i="0" u="none" baseline="0">
              <a:solidFill>
                <a:srgbClr val="000000"/>
              </a:solidFill>
              <a:latin typeface="ＭＳ 明朝"/>
              <a:ea typeface="ＭＳ 明朝"/>
              <a:cs typeface="ＭＳ 明朝"/>
            </a:rPr>
            <a:t>27</a:t>
          </a:r>
          <a:r>
            <a:rPr lang="en-US" cap="none" sz="1050" b="0" i="0" u="none" baseline="0">
              <a:solidFill>
                <a:srgbClr val="000000"/>
              </a:solidFill>
              <a:latin typeface="ＭＳ 明朝"/>
              <a:ea typeface="ＭＳ 明朝"/>
              <a:cs typeface="ＭＳ 明朝"/>
            </a:rPr>
            <a:t>年度（５年間）</a:t>
          </a:r>
          <a:r>
            <a:rPr lang="en-US" cap="none" sz="1050" b="0" i="0" u="none" baseline="0">
              <a:solidFill>
                <a:srgbClr val="000000"/>
              </a:solidFill>
              <a:latin typeface="ＭＳ 明朝"/>
              <a:ea typeface="ＭＳ 明朝"/>
              <a:cs typeface="ＭＳ 明朝"/>
            </a:rPr>
            <a:t>
(5)</a:t>
          </a:r>
          <a:r>
            <a:rPr lang="en-US" cap="none" sz="1050" b="0" i="0" u="none" baseline="0">
              <a:solidFill>
                <a:srgbClr val="000000"/>
              </a:solidFill>
              <a:latin typeface="ＭＳ 明朝"/>
              <a:ea typeface="ＭＳ 明朝"/>
              <a:cs typeface="ＭＳ 明朝"/>
            </a:rPr>
            <a:t>廃棄物の減量化の目標</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57150</xdr:rowOff>
    </xdr:from>
    <xdr:to>
      <xdr:col>8</xdr:col>
      <xdr:colOff>9525</xdr:colOff>
      <xdr:row>9</xdr:row>
      <xdr:rowOff>57150</xdr:rowOff>
    </xdr:to>
    <xdr:sp>
      <xdr:nvSpPr>
        <xdr:cNvPr id="1" name="Line 1"/>
        <xdr:cNvSpPr>
          <a:spLocks/>
        </xdr:cNvSpPr>
      </xdr:nvSpPr>
      <xdr:spPr>
        <a:xfrm>
          <a:off x="3028950" y="1352550"/>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17</xdr:row>
      <xdr:rowOff>9525</xdr:rowOff>
    </xdr:from>
    <xdr:to>
      <xdr:col>8</xdr:col>
      <xdr:colOff>0</xdr:colOff>
      <xdr:row>17</xdr:row>
      <xdr:rowOff>9525</xdr:rowOff>
    </xdr:to>
    <xdr:sp>
      <xdr:nvSpPr>
        <xdr:cNvPr id="2" name="Line 2"/>
        <xdr:cNvSpPr>
          <a:spLocks/>
        </xdr:cNvSpPr>
      </xdr:nvSpPr>
      <xdr:spPr>
        <a:xfrm>
          <a:off x="3038475" y="25241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30</xdr:row>
      <xdr:rowOff>0</xdr:rowOff>
    </xdr:from>
    <xdr:to>
      <xdr:col>6</xdr:col>
      <xdr:colOff>0</xdr:colOff>
      <xdr:row>30</xdr:row>
      <xdr:rowOff>0</xdr:rowOff>
    </xdr:to>
    <xdr:sp>
      <xdr:nvSpPr>
        <xdr:cNvPr id="3" name="Line 3"/>
        <xdr:cNvSpPr>
          <a:spLocks/>
        </xdr:cNvSpPr>
      </xdr:nvSpPr>
      <xdr:spPr>
        <a:xfrm>
          <a:off x="3038475" y="44958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25</xdr:row>
      <xdr:rowOff>0</xdr:rowOff>
    </xdr:from>
    <xdr:to>
      <xdr:col>6</xdr:col>
      <xdr:colOff>0</xdr:colOff>
      <xdr:row>29</xdr:row>
      <xdr:rowOff>152400</xdr:rowOff>
    </xdr:to>
    <xdr:sp>
      <xdr:nvSpPr>
        <xdr:cNvPr id="4" name="Line 4"/>
        <xdr:cNvSpPr>
          <a:spLocks/>
        </xdr:cNvSpPr>
      </xdr:nvSpPr>
      <xdr:spPr>
        <a:xfrm flipV="1">
          <a:off x="3467100" y="37338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24</xdr:row>
      <xdr:rowOff>152400</xdr:rowOff>
    </xdr:from>
    <xdr:to>
      <xdr:col>7</xdr:col>
      <xdr:colOff>9525</xdr:colOff>
      <xdr:row>24</xdr:row>
      <xdr:rowOff>152400</xdr:rowOff>
    </xdr:to>
    <xdr:sp>
      <xdr:nvSpPr>
        <xdr:cNvPr id="5" name="Line 5"/>
        <xdr:cNvSpPr>
          <a:spLocks/>
        </xdr:cNvSpPr>
      </xdr:nvSpPr>
      <xdr:spPr>
        <a:xfrm>
          <a:off x="3467100" y="3733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9525</xdr:colOff>
      <xdr:row>21</xdr:row>
      <xdr:rowOff>66675</xdr:rowOff>
    </xdr:from>
    <xdr:to>
      <xdr:col>7</xdr:col>
      <xdr:colOff>9525</xdr:colOff>
      <xdr:row>25</xdr:row>
      <xdr:rowOff>0</xdr:rowOff>
    </xdr:to>
    <xdr:sp>
      <xdr:nvSpPr>
        <xdr:cNvPr id="6" name="Line 6"/>
        <xdr:cNvSpPr>
          <a:spLocks/>
        </xdr:cNvSpPr>
      </xdr:nvSpPr>
      <xdr:spPr>
        <a:xfrm flipV="1">
          <a:off x="3762375" y="31908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9525</xdr:colOff>
      <xdr:row>21</xdr:row>
      <xdr:rowOff>66675</xdr:rowOff>
    </xdr:from>
    <xdr:to>
      <xdr:col>7</xdr:col>
      <xdr:colOff>438150</xdr:colOff>
      <xdr:row>21</xdr:row>
      <xdr:rowOff>66675</xdr:rowOff>
    </xdr:to>
    <xdr:sp>
      <xdr:nvSpPr>
        <xdr:cNvPr id="7" name="Line 7"/>
        <xdr:cNvSpPr>
          <a:spLocks/>
        </xdr:cNvSpPr>
      </xdr:nvSpPr>
      <xdr:spPr>
        <a:xfrm>
          <a:off x="3762375" y="31908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35</xdr:row>
      <xdr:rowOff>95250</xdr:rowOff>
    </xdr:from>
    <xdr:to>
      <xdr:col>8</xdr:col>
      <xdr:colOff>0</xdr:colOff>
      <xdr:row>35</xdr:row>
      <xdr:rowOff>95250</xdr:rowOff>
    </xdr:to>
    <xdr:sp>
      <xdr:nvSpPr>
        <xdr:cNvPr id="8" name="Line 8"/>
        <xdr:cNvSpPr>
          <a:spLocks/>
        </xdr:cNvSpPr>
      </xdr:nvSpPr>
      <xdr:spPr>
        <a:xfrm>
          <a:off x="3038475" y="535305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200025</xdr:colOff>
      <xdr:row>24</xdr:row>
      <xdr:rowOff>76200</xdr:rowOff>
    </xdr:from>
    <xdr:to>
      <xdr:col>2</xdr:col>
      <xdr:colOff>533400</xdr:colOff>
      <xdr:row>25</xdr:row>
      <xdr:rowOff>76200</xdr:rowOff>
    </xdr:to>
    <xdr:sp>
      <xdr:nvSpPr>
        <xdr:cNvPr id="9" name="Text Box 9"/>
        <xdr:cNvSpPr txBox="1">
          <a:spLocks noChangeArrowheads="1"/>
        </xdr:cNvSpPr>
      </xdr:nvSpPr>
      <xdr:spPr>
        <a:xfrm>
          <a:off x="342900" y="3657600"/>
          <a:ext cx="1057275" cy="1524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ゴシック"/>
              <a:ea typeface="ＭＳ ゴシック"/>
              <a:cs typeface="ＭＳ ゴシック"/>
            </a:rPr>
            <a:t>2,980,258</a:t>
          </a:r>
        </a:p>
      </xdr:txBody>
    </xdr:sp>
    <xdr:clientData/>
  </xdr:twoCellAnchor>
  <xdr:twoCellAnchor>
    <xdr:from>
      <xdr:col>8</xdr:col>
      <xdr:colOff>104775</xdr:colOff>
      <xdr:row>3</xdr:row>
      <xdr:rowOff>19050</xdr:rowOff>
    </xdr:from>
    <xdr:to>
      <xdr:col>11</xdr:col>
      <xdr:colOff>104775</xdr:colOff>
      <xdr:row>4</xdr:row>
      <xdr:rowOff>19050</xdr:rowOff>
    </xdr:to>
    <xdr:sp>
      <xdr:nvSpPr>
        <xdr:cNvPr id="10" name="Text Box 10"/>
        <xdr:cNvSpPr txBox="1">
          <a:spLocks noChangeArrowheads="1"/>
        </xdr:cNvSpPr>
      </xdr:nvSpPr>
      <xdr:spPr>
        <a:xfrm>
          <a:off x="4295775" y="447675"/>
          <a:ext cx="1885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形態別処理量（単位：</a:t>
          </a:r>
          <a:r>
            <a:rPr lang="en-US" cap="none" sz="800" b="0" i="0" u="none" baseline="0">
              <a:solidFill>
                <a:srgbClr val="000000"/>
              </a:solidFill>
              <a:latin typeface="ＭＳ Ｐゴシック"/>
              <a:ea typeface="ＭＳ Ｐゴシック"/>
              <a:cs typeface="ＭＳ Ｐゴシック"/>
            </a:rPr>
            <a:t>kℓ</a:t>
          </a:r>
          <a:r>
            <a:rPr lang="en-US" cap="none" sz="800" b="0" i="0" u="none" baseline="0">
              <a:solidFill>
                <a:srgbClr val="000000"/>
              </a:solidFill>
              <a:latin typeface="ＭＳ Ｐゴシック"/>
              <a:ea typeface="ＭＳ Ｐゴシック"/>
              <a:cs typeface="ＭＳ Ｐゴシック"/>
            </a:rPr>
            <a:t>／年）</a:t>
          </a:r>
        </a:p>
      </xdr:txBody>
    </xdr:sp>
    <xdr:clientData/>
  </xdr:twoCellAnchor>
  <xdr:twoCellAnchor>
    <xdr:from>
      <xdr:col>11</xdr:col>
      <xdr:colOff>0</xdr:colOff>
      <xdr:row>16</xdr:row>
      <xdr:rowOff>66675</xdr:rowOff>
    </xdr:from>
    <xdr:to>
      <xdr:col>12</xdr:col>
      <xdr:colOff>9525</xdr:colOff>
      <xdr:row>31</xdr:row>
      <xdr:rowOff>66675</xdr:rowOff>
    </xdr:to>
    <xdr:grpSp>
      <xdr:nvGrpSpPr>
        <xdr:cNvPr id="11" name="Group 11"/>
        <xdr:cNvGrpSpPr>
          <a:grpSpLocks/>
        </xdr:cNvGrpSpPr>
      </xdr:nvGrpSpPr>
      <xdr:grpSpPr>
        <a:xfrm>
          <a:off x="6076950" y="2428875"/>
          <a:ext cx="742950" cy="2286000"/>
          <a:chOff x="497" y="223"/>
          <a:chExt cx="73" cy="234"/>
        </a:xfrm>
        <a:solidFill>
          <a:srgbClr val="FFFFFF"/>
        </a:solidFill>
      </xdr:grpSpPr>
      <xdr:sp>
        <xdr:nvSpPr>
          <xdr:cNvPr id="12" name="Line 12"/>
          <xdr:cNvSpPr>
            <a:spLocks/>
          </xdr:cNvSpPr>
        </xdr:nvSpPr>
        <xdr:spPr>
          <a:xfrm>
            <a:off x="497" y="223"/>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3" name="Line 13"/>
          <xdr:cNvSpPr>
            <a:spLocks/>
          </xdr:cNvSpPr>
        </xdr:nvSpPr>
        <xdr:spPr>
          <a:xfrm>
            <a:off x="570" y="223"/>
            <a:ext cx="0" cy="2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4" name="Line 14"/>
          <xdr:cNvSpPr>
            <a:spLocks/>
          </xdr:cNvSpPr>
        </xdr:nvSpPr>
        <xdr:spPr>
          <a:xfrm rot="10800000">
            <a:off x="497" y="377"/>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5" name="Line 15"/>
          <xdr:cNvSpPr>
            <a:spLocks/>
          </xdr:cNvSpPr>
        </xdr:nvSpPr>
        <xdr:spPr>
          <a:xfrm rot="10800000">
            <a:off x="497" y="301"/>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6" name="Line 16"/>
          <xdr:cNvSpPr>
            <a:spLocks/>
          </xdr:cNvSpPr>
        </xdr:nvSpPr>
        <xdr:spPr>
          <a:xfrm rot="10800000">
            <a:off x="498" y="457"/>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6</xdr:col>
      <xdr:colOff>9525</xdr:colOff>
      <xdr:row>26</xdr:row>
      <xdr:rowOff>47625</xdr:rowOff>
    </xdr:from>
    <xdr:to>
      <xdr:col>7</xdr:col>
      <xdr:colOff>428625</xdr:colOff>
      <xdr:row>26</xdr:row>
      <xdr:rowOff>47625</xdr:rowOff>
    </xdr:to>
    <xdr:sp>
      <xdr:nvSpPr>
        <xdr:cNvPr id="17" name="Line 17"/>
        <xdr:cNvSpPr>
          <a:spLocks/>
        </xdr:cNvSpPr>
      </xdr:nvSpPr>
      <xdr:spPr>
        <a:xfrm>
          <a:off x="3476625" y="39338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52"/>
  <sheetViews>
    <sheetView showZeros="0" tabSelected="1" view="pageBreakPreview" zoomScale="130" zoomScaleNormal="130" zoomScaleSheetLayoutView="130" zoomScalePageLayoutView="0" workbookViewId="0" topLeftCell="A1">
      <selection activeCell="X18" sqref="X18"/>
    </sheetView>
  </sheetViews>
  <sheetFormatPr defaultColWidth="8.796875" defaultRowHeight="18" customHeight="1"/>
  <cols>
    <col min="1" max="1" width="1.8984375" style="25" customWidth="1"/>
    <col min="2" max="2" width="7.09765625" style="25" customWidth="1"/>
    <col min="3" max="22" width="3.3984375" style="25" customWidth="1"/>
    <col min="23" max="16384" width="9" style="25" customWidth="1"/>
  </cols>
  <sheetData>
    <row r="1" spans="1:22" s="22" customFormat="1" ht="18" customHeight="1">
      <c r="A1" s="22" t="s">
        <v>137</v>
      </c>
      <c r="V1" s="23" t="s">
        <v>61</v>
      </c>
    </row>
    <row r="2" spans="1:22" ht="7.5" customHeight="1">
      <c r="A2" s="164" t="s">
        <v>0</v>
      </c>
      <c r="B2" s="165"/>
      <c r="C2" s="106" t="s">
        <v>1</v>
      </c>
      <c r="D2" s="65" t="s">
        <v>2</v>
      </c>
      <c r="E2" s="65" t="s">
        <v>3</v>
      </c>
      <c r="F2" s="172" t="s">
        <v>4</v>
      </c>
      <c r="G2" s="173"/>
      <c r="H2" s="173"/>
      <c r="I2" s="173"/>
      <c r="J2" s="173"/>
      <c r="K2" s="173"/>
      <c r="L2" s="174"/>
      <c r="M2" s="172" t="s">
        <v>5</v>
      </c>
      <c r="N2" s="173"/>
      <c r="O2" s="173"/>
      <c r="P2" s="173"/>
      <c r="Q2" s="173"/>
      <c r="R2" s="174"/>
      <c r="S2" s="65" t="s">
        <v>6</v>
      </c>
      <c r="T2" s="172" t="s">
        <v>7</v>
      </c>
      <c r="U2" s="173"/>
      <c r="V2" s="174"/>
    </row>
    <row r="3" spans="1:22" ht="7.5" customHeight="1">
      <c r="A3" s="166"/>
      <c r="B3" s="167"/>
      <c r="C3" s="35"/>
      <c r="D3" s="29"/>
      <c r="E3" s="29"/>
      <c r="F3" s="29"/>
      <c r="G3" s="178" t="s">
        <v>8</v>
      </c>
      <c r="H3" s="179"/>
      <c r="I3" s="179"/>
      <c r="J3" s="179"/>
      <c r="K3" s="179"/>
      <c r="L3" s="180"/>
      <c r="M3" s="175"/>
      <c r="N3" s="176"/>
      <c r="O3" s="176"/>
      <c r="P3" s="176"/>
      <c r="Q3" s="176"/>
      <c r="R3" s="177"/>
      <c r="S3" s="34"/>
      <c r="T3" s="175"/>
      <c r="U3" s="176"/>
      <c r="V3" s="177"/>
    </row>
    <row r="4" spans="1:22" ht="7.5" customHeight="1">
      <c r="A4" s="166"/>
      <c r="B4" s="167"/>
      <c r="C4" s="35"/>
      <c r="D4" s="29"/>
      <c r="E4" s="29"/>
      <c r="F4" s="29"/>
      <c r="G4" s="29"/>
      <c r="H4" s="159" t="s">
        <v>9</v>
      </c>
      <c r="I4" s="160"/>
      <c r="J4" s="160"/>
      <c r="K4" s="160"/>
      <c r="L4" s="161"/>
      <c r="M4" s="66"/>
      <c r="N4" s="159" t="s">
        <v>10</v>
      </c>
      <c r="O4" s="160"/>
      <c r="P4" s="160"/>
      <c r="Q4" s="160"/>
      <c r="R4" s="161"/>
      <c r="S4" s="34"/>
      <c r="T4" s="66"/>
      <c r="U4" s="170" t="s">
        <v>11</v>
      </c>
      <c r="V4" s="171"/>
    </row>
    <row r="5" spans="1:22" ht="7.5" customHeight="1">
      <c r="A5" s="166"/>
      <c r="B5" s="167"/>
      <c r="C5" s="35"/>
      <c r="D5" s="29"/>
      <c r="E5" s="29"/>
      <c r="F5" s="29"/>
      <c r="G5" s="29"/>
      <c r="H5" s="24" t="s">
        <v>12</v>
      </c>
      <c r="I5" s="24" t="s">
        <v>13</v>
      </c>
      <c r="J5" s="24" t="s">
        <v>14</v>
      </c>
      <c r="K5" s="24" t="s">
        <v>15</v>
      </c>
      <c r="L5" s="24" t="s">
        <v>16</v>
      </c>
      <c r="M5" s="30"/>
      <c r="N5" s="24" t="s">
        <v>12</v>
      </c>
      <c r="O5" s="24" t="s">
        <v>13</v>
      </c>
      <c r="P5" s="24" t="s">
        <v>14</v>
      </c>
      <c r="Q5" s="24" t="s">
        <v>15</v>
      </c>
      <c r="R5" s="24" t="s">
        <v>16</v>
      </c>
      <c r="S5" s="29"/>
      <c r="T5" s="30"/>
      <c r="U5" s="65" t="s">
        <v>17</v>
      </c>
      <c r="V5" s="65" t="s">
        <v>18</v>
      </c>
    </row>
    <row r="6" spans="1:22" ht="7.5" customHeight="1">
      <c r="A6" s="166"/>
      <c r="B6" s="167"/>
      <c r="C6" s="35"/>
      <c r="D6" s="29"/>
      <c r="E6" s="29"/>
      <c r="F6" s="29"/>
      <c r="G6" s="29"/>
      <c r="H6" s="31"/>
      <c r="I6" s="31" t="s">
        <v>19</v>
      </c>
      <c r="J6" s="31" t="s">
        <v>20</v>
      </c>
      <c r="K6" s="31" t="s">
        <v>21</v>
      </c>
      <c r="L6" s="31"/>
      <c r="M6" s="30"/>
      <c r="N6" s="31"/>
      <c r="O6" s="31" t="s">
        <v>19</v>
      </c>
      <c r="P6" s="31" t="s">
        <v>20</v>
      </c>
      <c r="Q6" s="31" t="s">
        <v>21</v>
      </c>
      <c r="R6" s="31"/>
      <c r="S6" s="29"/>
      <c r="T6" s="30"/>
      <c r="U6" s="29"/>
      <c r="V6" s="29"/>
    </row>
    <row r="7" spans="1:22" ht="7.5" customHeight="1">
      <c r="A7" s="166"/>
      <c r="B7" s="167"/>
      <c r="C7" s="35" t="s">
        <v>138</v>
      </c>
      <c r="D7" s="29" t="s">
        <v>139</v>
      </c>
      <c r="E7" s="29" t="s">
        <v>140</v>
      </c>
      <c r="F7" s="29" t="s">
        <v>141</v>
      </c>
      <c r="G7" s="29" t="s">
        <v>142</v>
      </c>
      <c r="H7" s="29" t="s">
        <v>143</v>
      </c>
      <c r="I7" s="29" t="s">
        <v>144</v>
      </c>
      <c r="J7" s="29" t="s">
        <v>145</v>
      </c>
      <c r="K7" s="29" t="s">
        <v>146</v>
      </c>
      <c r="L7" s="29" t="s">
        <v>147</v>
      </c>
      <c r="M7" s="30" t="s">
        <v>148</v>
      </c>
      <c r="N7" s="29" t="s">
        <v>149</v>
      </c>
      <c r="O7" s="29" t="s">
        <v>150</v>
      </c>
      <c r="P7" s="29" t="s">
        <v>151</v>
      </c>
      <c r="Q7" s="29" t="s">
        <v>152</v>
      </c>
      <c r="R7" s="29" t="s">
        <v>153</v>
      </c>
      <c r="S7" s="29" t="s">
        <v>154</v>
      </c>
      <c r="T7" s="30" t="s">
        <v>155</v>
      </c>
      <c r="U7" s="34"/>
      <c r="V7" s="34"/>
    </row>
    <row r="8" spans="1:22" ht="7.5" customHeight="1">
      <c r="A8" s="168"/>
      <c r="B8" s="169"/>
      <c r="C8" s="87" t="s">
        <v>156</v>
      </c>
      <c r="D8" s="88"/>
      <c r="E8" s="88" t="s">
        <v>157</v>
      </c>
      <c r="F8" s="88"/>
      <c r="G8" s="88"/>
      <c r="H8" s="88"/>
      <c r="I8" s="88"/>
      <c r="J8" s="88"/>
      <c r="K8" s="88"/>
      <c r="L8" s="88"/>
      <c r="M8" s="107"/>
      <c r="N8" s="88"/>
      <c r="O8" s="88"/>
      <c r="P8" s="88"/>
      <c r="Q8" s="88"/>
      <c r="R8" s="88"/>
      <c r="S8" s="90" t="s">
        <v>158</v>
      </c>
      <c r="T8" s="90" t="s">
        <v>159</v>
      </c>
      <c r="U8" s="89"/>
      <c r="V8" s="89"/>
    </row>
    <row r="9" spans="1:24" s="94" customFormat="1" ht="11.25" customHeight="1" thickBot="1">
      <c r="A9" s="117" t="s">
        <v>79</v>
      </c>
      <c r="B9" s="118"/>
      <c r="C9" s="111">
        <f>10597.052+3291.484</f>
        <v>13888.536</v>
      </c>
      <c r="D9" s="93">
        <v>2760.134</v>
      </c>
      <c r="E9" s="93">
        <f>3291.484+7836.918</f>
        <v>11128.402</v>
      </c>
      <c r="F9" s="93">
        <f>4914.696+3291.484</f>
        <v>8206.18</v>
      </c>
      <c r="G9" s="93">
        <f>1784.198+3042.148</f>
        <v>4826.3460000000005</v>
      </c>
      <c r="H9" s="93">
        <f>1518.613+3042.148</f>
        <v>4560.761</v>
      </c>
      <c r="I9" s="93">
        <v>1.994</v>
      </c>
      <c r="J9" s="93">
        <v>237.657</v>
      </c>
      <c r="K9" s="93">
        <v>24.78</v>
      </c>
      <c r="L9" s="93">
        <v>1.154</v>
      </c>
      <c r="M9" s="93">
        <f>2922.222+9.674</f>
        <v>2931.896</v>
      </c>
      <c r="N9" s="93">
        <v>1.285</v>
      </c>
      <c r="O9" s="93">
        <v>25.989</v>
      </c>
      <c r="P9" s="93">
        <f>2558.361+9.674</f>
        <v>2568.035</v>
      </c>
      <c r="Q9" s="93">
        <v>336.329</v>
      </c>
      <c r="R9" s="93">
        <v>0.258</v>
      </c>
      <c r="S9" s="93">
        <f>3186.522+9.674</f>
        <v>3196.196</v>
      </c>
      <c r="T9" s="93">
        <v>27.983</v>
      </c>
      <c r="U9" s="93">
        <v>27.983</v>
      </c>
      <c r="V9" s="93">
        <v>27.983</v>
      </c>
      <c r="W9" s="110"/>
      <c r="X9" s="94">
        <v>0</v>
      </c>
    </row>
    <row r="10" spans="1:24" s="94" customFormat="1" ht="11.25" customHeight="1" thickTop="1">
      <c r="A10" s="119" t="s">
        <v>80</v>
      </c>
      <c r="B10" s="120"/>
      <c r="C10" s="41">
        <v>1623.823</v>
      </c>
      <c r="D10" s="40">
        <v>7.684</v>
      </c>
      <c r="E10" s="40">
        <v>1616.139</v>
      </c>
      <c r="F10" s="40">
        <v>183.144</v>
      </c>
      <c r="G10" s="40">
        <v>169.685</v>
      </c>
      <c r="H10" s="40">
        <v>142.559</v>
      </c>
      <c r="I10" s="40">
        <v>1.163</v>
      </c>
      <c r="J10" s="40">
        <v>25.945</v>
      </c>
      <c r="K10" s="40">
        <v>0.018</v>
      </c>
      <c r="L10" s="40">
        <v>0</v>
      </c>
      <c r="M10" s="40">
        <v>1432.995</v>
      </c>
      <c r="N10" s="40">
        <v>1.054</v>
      </c>
      <c r="O10" s="40">
        <v>0.659</v>
      </c>
      <c r="P10" s="40">
        <v>1398</v>
      </c>
      <c r="Q10" s="40">
        <v>33.282</v>
      </c>
      <c r="R10" s="40">
        <v>0</v>
      </c>
      <c r="S10" s="40">
        <v>1459.067</v>
      </c>
      <c r="T10" s="40">
        <v>1.822</v>
      </c>
      <c r="U10" s="40">
        <v>1.822</v>
      </c>
      <c r="V10" s="40">
        <v>1.822</v>
      </c>
      <c r="W10" s="94">
        <v>0</v>
      </c>
      <c r="X10" s="94">
        <v>0</v>
      </c>
    </row>
    <row r="11" spans="1:24" s="94" customFormat="1" ht="11.25" customHeight="1">
      <c r="A11" s="121" t="s">
        <v>81</v>
      </c>
      <c r="B11" s="122"/>
      <c r="C11" s="44">
        <v>6673.386</v>
      </c>
      <c r="D11" s="43">
        <v>2688.7519999999995</v>
      </c>
      <c r="E11" s="43">
        <v>3984.634</v>
      </c>
      <c r="F11" s="43">
        <v>2909.4659999999994</v>
      </c>
      <c r="G11" s="43">
        <v>1491.108</v>
      </c>
      <c r="H11" s="43">
        <v>1374.8080000000002</v>
      </c>
      <c r="I11" s="43">
        <v>0.064</v>
      </c>
      <c r="J11" s="43">
        <v>91.59300000000002</v>
      </c>
      <c r="K11" s="43">
        <v>24.072999999999997</v>
      </c>
      <c r="L11" s="43">
        <v>0.57</v>
      </c>
      <c r="M11" s="43">
        <v>1075.1680000000001</v>
      </c>
      <c r="N11" s="43">
        <v>0.231</v>
      </c>
      <c r="O11" s="43">
        <v>0.21200000000000002</v>
      </c>
      <c r="P11" s="43">
        <v>1043.099</v>
      </c>
      <c r="Q11" s="43">
        <v>31.441999999999997</v>
      </c>
      <c r="R11" s="43">
        <v>0.184</v>
      </c>
      <c r="S11" s="43">
        <v>1191.237</v>
      </c>
      <c r="T11" s="43">
        <v>0.276</v>
      </c>
      <c r="U11" s="43">
        <v>0.276</v>
      </c>
      <c r="V11" s="43">
        <v>0.276</v>
      </c>
      <c r="W11" s="94">
        <v>0</v>
      </c>
      <c r="X11" s="94">
        <v>0</v>
      </c>
    </row>
    <row r="12" spans="1:24" s="94" customFormat="1" ht="11.25" customHeight="1">
      <c r="A12" s="121"/>
      <c r="B12" s="123" t="s">
        <v>82</v>
      </c>
      <c r="C12" s="95">
        <v>389.107</v>
      </c>
      <c r="D12" s="96">
        <v>15.607</v>
      </c>
      <c r="E12" s="96">
        <v>373.5</v>
      </c>
      <c r="F12" s="96">
        <v>253.591</v>
      </c>
      <c r="G12" s="96">
        <v>22.211</v>
      </c>
      <c r="H12" s="96">
        <v>4.213</v>
      </c>
      <c r="I12" s="96">
        <v>0</v>
      </c>
      <c r="J12" s="96">
        <v>17.967</v>
      </c>
      <c r="K12" s="96">
        <v>0.03</v>
      </c>
      <c r="L12" s="96">
        <v>0.001</v>
      </c>
      <c r="M12" s="96">
        <v>119.909</v>
      </c>
      <c r="N12" s="96">
        <v>0</v>
      </c>
      <c r="O12" s="96">
        <v>0.076</v>
      </c>
      <c r="P12" s="96">
        <v>118.12</v>
      </c>
      <c r="Q12" s="96">
        <v>1.71</v>
      </c>
      <c r="R12" s="96">
        <v>0.003</v>
      </c>
      <c r="S12" s="96">
        <v>137.907</v>
      </c>
      <c r="T12" s="96">
        <v>0.076</v>
      </c>
      <c r="U12" s="96">
        <v>0.076</v>
      </c>
      <c r="V12" s="96">
        <v>0.076</v>
      </c>
      <c r="W12" s="94">
        <v>0</v>
      </c>
      <c r="X12" s="94">
        <v>0</v>
      </c>
    </row>
    <row r="13" spans="1:24" s="94" customFormat="1" ht="11.25" customHeight="1">
      <c r="A13" s="121"/>
      <c r="B13" s="123" t="s">
        <v>83</v>
      </c>
      <c r="C13" s="97">
        <v>51.344</v>
      </c>
      <c r="D13" s="98">
        <v>11.119</v>
      </c>
      <c r="E13" s="98">
        <v>40.225</v>
      </c>
      <c r="F13" s="98">
        <v>19.332</v>
      </c>
      <c r="G13" s="98">
        <v>3.001</v>
      </c>
      <c r="H13" s="98">
        <v>1.764</v>
      </c>
      <c r="I13" s="98">
        <v>0.022</v>
      </c>
      <c r="J13" s="98">
        <v>1.193</v>
      </c>
      <c r="K13" s="98">
        <v>0.022</v>
      </c>
      <c r="L13" s="98">
        <v>0</v>
      </c>
      <c r="M13" s="98">
        <v>20.893</v>
      </c>
      <c r="N13" s="98">
        <v>0</v>
      </c>
      <c r="O13" s="98">
        <v>0</v>
      </c>
      <c r="P13" s="98">
        <v>20.378</v>
      </c>
      <c r="Q13" s="98">
        <v>0.515</v>
      </c>
      <c r="R13" s="98">
        <v>0</v>
      </c>
      <c r="S13" s="98">
        <v>22.13</v>
      </c>
      <c r="T13" s="98">
        <v>0.022</v>
      </c>
      <c r="U13" s="98">
        <v>0.022</v>
      </c>
      <c r="V13" s="98">
        <v>0.022</v>
      </c>
      <c r="W13" s="94">
        <v>0</v>
      </c>
      <c r="X13" s="94">
        <v>0</v>
      </c>
    </row>
    <row r="14" spans="1:24" s="94" customFormat="1" ht="11.25" customHeight="1">
      <c r="A14" s="121"/>
      <c r="B14" s="123" t="s">
        <v>84</v>
      </c>
      <c r="C14" s="97">
        <v>17.166</v>
      </c>
      <c r="D14" s="98">
        <v>0.013</v>
      </c>
      <c r="E14" s="98">
        <v>17.153</v>
      </c>
      <c r="F14" s="98">
        <v>11.922</v>
      </c>
      <c r="G14" s="98">
        <v>1.74</v>
      </c>
      <c r="H14" s="98">
        <v>0</v>
      </c>
      <c r="I14" s="98">
        <v>0</v>
      </c>
      <c r="J14" s="98">
        <v>1.28</v>
      </c>
      <c r="K14" s="98">
        <v>0</v>
      </c>
      <c r="L14" s="98">
        <v>0.46</v>
      </c>
      <c r="M14" s="98">
        <v>5.231</v>
      </c>
      <c r="N14" s="98">
        <v>0</v>
      </c>
      <c r="O14" s="98">
        <v>0</v>
      </c>
      <c r="P14" s="98">
        <v>3.043</v>
      </c>
      <c r="Q14" s="98">
        <v>2.188</v>
      </c>
      <c r="R14" s="98">
        <v>0</v>
      </c>
      <c r="S14" s="98">
        <v>6.971</v>
      </c>
      <c r="T14" s="98">
        <v>0</v>
      </c>
      <c r="U14" s="98">
        <v>0</v>
      </c>
      <c r="V14" s="98">
        <v>0</v>
      </c>
      <c r="W14" s="94">
        <v>0</v>
      </c>
      <c r="X14" s="94">
        <v>0</v>
      </c>
    </row>
    <row r="15" spans="1:24" s="94" customFormat="1" ht="11.25" customHeight="1">
      <c r="A15" s="121"/>
      <c r="B15" s="123" t="s">
        <v>85</v>
      </c>
      <c r="C15" s="97">
        <v>21.589</v>
      </c>
      <c r="D15" s="98">
        <v>6.32</v>
      </c>
      <c r="E15" s="98">
        <v>15.269</v>
      </c>
      <c r="F15" s="98">
        <v>1.973</v>
      </c>
      <c r="G15" s="98">
        <v>1.246</v>
      </c>
      <c r="H15" s="98">
        <v>0.662</v>
      </c>
      <c r="I15" s="98">
        <v>0.004</v>
      </c>
      <c r="J15" s="98">
        <v>0.58</v>
      </c>
      <c r="K15" s="98">
        <v>0</v>
      </c>
      <c r="L15" s="98">
        <v>0</v>
      </c>
      <c r="M15" s="98">
        <v>13.296</v>
      </c>
      <c r="N15" s="98">
        <v>0.014</v>
      </c>
      <c r="O15" s="98">
        <v>0</v>
      </c>
      <c r="P15" s="98">
        <v>12.241</v>
      </c>
      <c r="Q15" s="98">
        <v>1.041</v>
      </c>
      <c r="R15" s="98">
        <v>0</v>
      </c>
      <c r="S15" s="98">
        <v>13.866</v>
      </c>
      <c r="T15" s="98">
        <v>0.004</v>
      </c>
      <c r="U15" s="98">
        <v>0.004</v>
      </c>
      <c r="V15" s="98">
        <v>0.004</v>
      </c>
      <c r="W15" s="94">
        <v>0</v>
      </c>
      <c r="X15" s="94">
        <v>0</v>
      </c>
    </row>
    <row r="16" spans="1:24" s="94" customFormat="1" ht="11.25" customHeight="1">
      <c r="A16" s="121"/>
      <c r="B16" s="123" t="s">
        <v>86</v>
      </c>
      <c r="C16" s="97">
        <v>12.205</v>
      </c>
      <c r="D16" s="98">
        <v>3.467</v>
      </c>
      <c r="E16" s="98">
        <v>8.738</v>
      </c>
      <c r="F16" s="98">
        <v>3.355</v>
      </c>
      <c r="G16" s="98">
        <v>0.259</v>
      </c>
      <c r="H16" s="98">
        <v>0</v>
      </c>
      <c r="I16" s="98">
        <v>0.025</v>
      </c>
      <c r="J16" s="98">
        <v>0.194</v>
      </c>
      <c r="K16" s="98">
        <v>0.037</v>
      </c>
      <c r="L16" s="98">
        <v>0.003</v>
      </c>
      <c r="M16" s="98">
        <v>5.383</v>
      </c>
      <c r="N16" s="98">
        <v>0</v>
      </c>
      <c r="O16" s="98">
        <v>0</v>
      </c>
      <c r="P16" s="98">
        <v>5.343</v>
      </c>
      <c r="Q16" s="98">
        <v>0.04</v>
      </c>
      <c r="R16" s="98">
        <v>0</v>
      </c>
      <c r="S16" s="98">
        <v>5.642</v>
      </c>
      <c r="T16" s="98">
        <v>0.025</v>
      </c>
      <c r="U16" s="98">
        <v>0.025</v>
      </c>
      <c r="V16" s="98">
        <v>0.025</v>
      </c>
      <c r="W16" s="94">
        <v>0</v>
      </c>
      <c r="X16" s="94">
        <v>0</v>
      </c>
    </row>
    <row r="17" spans="1:24" s="94" customFormat="1" ht="11.25" customHeight="1">
      <c r="A17" s="121"/>
      <c r="B17" s="123" t="s">
        <v>87</v>
      </c>
      <c r="C17" s="97">
        <v>852.879</v>
      </c>
      <c r="D17" s="98">
        <v>52.853</v>
      </c>
      <c r="E17" s="98">
        <v>800.026</v>
      </c>
      <c r="F17" s="98">
        <v>757.212</v>
      </c>
      <c r="G17" s="98">
        <v>43.454</v>
      </c>
      <c r="H17" s="98">
        <v>6.355</v>
      </c>
      <c r="I17" s="98">
        <v>0</v>
      </c>
      <c r="J17" s="98">
        <v>25.219</v>
      </c>
      <c r="K17" s="98">
        <v>11.88</v>
      </c>
      <c r="L17" s="98">
        <v>0</v>
      </c>
      <c r="M17" s="98">
        <v>42.814</v>
      </c>
      <c r="N17" s="98">
        <v>0</v>
      </c>
      <c r="O17" s="98">
        <v>0</v>
      </c>
      <c r="P17" s="98">
        <v>41.038</v>
      </c>
      <c r="Q17" s="98">
        <v>1.776</v>
      </c>
      <c r="R17" s="98">
        <v>0</v>
      </c>
      <c r="S17" s="98">
        <v>79.913</v>
      </c>
      <c r="T17" s="98">
        <v>0</v>
      </c>
      <c r="U17" s="98">
        <v>0</v>
      </c>
      <c r="V17" s="98">
        <v>0</v>
      </c>
      <c r="W17" s="94">
        <v>0</v>
      </c>
      <c r="X17" s="94">
        <v>0</v>
      </c>
    </row>
    <row r="18" spans="1:24" s="94" customFormat="1" ht="11.25" customHeight="1">
      <c r="A18" s="121"/>
      <c r="B18" s="123" t="s">
        <v>88</v>
      </c>
      <c r="C18" s="97">
        <v>27.262</v>
      </c>
      <c r="D18" s="98">
        <v>11.403</v>
      </c>
      <c r="E18" s="98">
        <v>15.859</v>
      </c>
      <c r="F18" s="98">
        <v>0.807</v>
      </c>
      <c r="G18" s="98">
        <v>0.525</v>
      </c>
      <c r="H18" s="98">
        <v>0</v>
      </c>
      <c r="I18" s="98">
        <v>0</v>
      </c>
      <c r="J18" s="98">
        <v>0.525</v>
      </c>
      <c r="K18" s="98">
        <v>0</v>
      </c>
      <c r="L18" s="98">
        <v>0</v>
      </c>
      <c r="M18" s="98">
        <v>15.052</v>
      </c>
      <c r="N18" s="98">
        <v>0</v>
      </c>
      <c r="O18" s="98">
        <v>0</v>
      </c>
      <c r="P18" s="98">
        <v>15.039</v>
      </c>
      <c r="Q18" s="98">
        <v>0.013</v>
      </c>
      <c r="R18" s="98">
        <v>0</v>
      </c>
      <c r="S18" s="98">
        <v>15.577</v>
      </c>
      <c r="T18" s="98">
        <v>0</v>
      </c>
      <c r="U18" s="98">
        <v>0</v>
      </c>
      <c r="V18" s="98">
        <v>0</v>
      </c>
      <c r="W18" s="94">
        <v>0</v>
      </c>
      <c r="X18" s="94">
        <v>0</v>
      </c>
    </row>
    <row r="19" spans="1:24" s="94" customFormat="1" ht="11.25" customHeight="1">
      <c r="A19" s="121"/>
      <c r="B19" s="123" t="s">
        <v>89</v>
      </c>
      <c r="C19" s="97">
        <v>219.06</v>
      </c>
      <c r="D19" s="98">
        <v>15.922</v>
      </c>
      <c r="E19" s="98">
        <v>203.138</v>
      </c>
      <c r="F19" s="98">
        <v>109.889</v>
      </c>
      <c r="G19" s="98">
        <v>8.794</v>
      </c>
      <c r="H19" s="98">
        <v>1.601</v>
      </c>
      <c r="I19" s="98">
        <v>0</v>
      </c>
      <c r="J19" s="98">
        <v>7.168</v>
      </c>
      <c r="K19" s="98">
        <v>0.025</v>
      </c>
      <c r="L19" s="98">
        <v>0</v>
      </c>
      <c r="M19" s="98">
        <v>93.249</v>
      </c>
      <c r="N19" s="98">
        <v>0.217</v>
      </c>
      <c r="O19" s="98">
        <v>0</v>
      </c>
      <c r="P19" s="98">
        <v>91.295</v>
      </c>
      <c r="Q19" s="98">
        <v>1.732</v>
      </c>
      <c r="R19" s="98">
        <v>0.005</v>
      </c>
      <c r="S19" s="98">
        <v>100.225</v>
      </c>
      <c r="T19" s="98">
        <v>0</v>
      </c>
      <c r="U19" s="98">
        <v>0</v>
      </c>
      <c r="V19" s="98">
        <v>0</v>
      </c>
      <c r="W19" s="94">
        <v>0</v>
      </c>
      <c r="X19" s="94">
        <v>0</v>
      </c>
    </row>
    <row r="20" spans="1:24" s="94" customFormat="1" ht="11.25" customHeight="1">
      <c r="A20" s="121"/>
      <c r="B20" s="123" t="s">
        <v>90</v>
      </c>
      <c r="C20" s="97">
        <v>22.319</v>
      </c>
      <c r="D20" s="98">
        <v>8.226</v>
      </c>
      <c r="E20" s="98">
        <v>14.093</v>
      </c>
      <c r="F20" s="98">
        <v>6.804</v>
      </c>
      <c r="G20" s="98">
        <v>2.528</v>
      </c>
      <c r="H20" s="98">
        <v>2.052</v>
      </c>
      <c r="I20" s="98">
        <v>0</v>
      </c>
      <c r="J20" s="98">
        <v>0.476</v>
      </c>
      <c r="K20" s="98">
        <v>0</v>
      </c>
      <c r="L20" s="98">
        <v>0</v>
      </c>
      <c r="M20" s="98">
        <v>7.289</v>
      </c>
      <c r="N20" s="98">
        <v>0</v>
      </c>
      <c r="O20" s="98">
        <v>0</v>
      </c>
      <c r="P20" s="98">
        <v>7.277</v>
      </c>
      <c r="Q20" s="98">
        <v>0.012</v>
      </c>
      <c r="R20" s="98">
        <v>0</v>
      </c>
      <c r="S20" s="98">
        <v>7.765</v>
      </c>
      <c r="T20" s="98">
        <v>0</v>
      </c>
      <c r="U20" s="98">
        <v>0</v>
      </c>
      <c r="V20" s="98">
        <v>0</v>
      </c>
      <c r="W20" s="94">
        <v>0</v>
      </c>
      <c r="X20" s="94">
        <v>0</v>
      </c>
    </row>
    <row r="21" spans="1:24" s="94" customFormat="1" ht="11.25" customHeight="1">
      <c r="A21" s="121"/>
      <c r="B21" s="123" t="s">
        <v>91</v>
      </c>
      <c r="C21" s="97">
        <v>66.913</v>
      </c>
      <c r="D21" s="98">
        <v>15.816</v>
      </c>
      <c r="E21" s="98">
        <v>51.097</v>
      </c>
      <c r="F21" s="98">
        <v>15.903</v>
      </c>
      <c r="G21" s="98">
        <v>4.925</v>
      </c>
      <c r="H21" s="98">
        <v>1.907</v>
      </c>
      <c r="I21" s="98">
        <v>0</v>
      </c>
      <c r="J21" s="98">
        <v>1.772</v>
      </c>
      <c r="K21" s="98">
        <v>1.246</v>
      </c>
      <c r="L21" s="98">
        <v>0</v>
      </c>
      <c r="M21" s="98">
        <v>35.194</v>
      </c>
      <c r="N21" s="98">
        <v>0</v>
      </c>
      <c r="O21" s="98">
        <v>0</v>
      </c>
      <c r="P21" s="98">
        <v>33.905</v>
      </c>
      <c r="Q21" s="98">
        <v>1.289</v>
      </c>
      <c r="R21" s="98">
        <v>0</v>
      </c>
      <c r="S21" s="98">
        <v>38.212</v>
      </c>
      <c r="T21" s="98">
        <v>0</v>
      </c>
      <c r="U21" s="98">
        <v>0</v>
      </c>
      <c r="V21" s="98">
        <v>0</v>
      </c>
      <c r="W21" s="94">
        <v>0</v>
      </c>
      <c r="X21" s="94">
        <v>0</v>
      </c>
    </row>
    <row r="22" spans="1:24" s="94" customFormat="1" ht="11.25" customHeight="1">
      <c r="A22" s="121"/>
      <c r="B22" s="123" t="s">
        <v>92</v>
      </c>
      <c r="C22" s="97">
        <v>13.412</v>
      </c>
      <c r="D22" s="98">
        <v>0.055</v>
      </c>
      <c r="E22" s="98">
        <v>13.357</v>
      </c>
      <c r="F22" s="98">
        <v>2.045</v>
      </c>
      <c r="G22" s="98">
        <v>0.697</v>
      </c>
      <c r="H22" s="98">
        <v>0</v>
      </c>
      <c r="I22" s="98">
        <v>0</v>
      </c>
      <c r="J22" s="98">
        <v>0.697</v>
      </c>
      <c r="K22" s="98">
        <v>0</v>
      </c>
      <c r="L22" s="98">
        <v>0</v>
      </c>
      <c r="M22" s="98">
        <v>11.312</v>
      </c>
      <c r="N22" s="98">
        <v>0</v>
      </c>
      <c r="O22" s="98">
        <v>0</v>
      </c>
      <c r="P22" s="98">
        <v>10.994</v>
      </c>
      <c r="Q22" s="98">
        <v>0.318</v>
      </c>
      <c r="R22" s="98">
        <v>0</v>
      </c>
      <c r="S22" s="98">
        <v>12.009</v>
      </c>
      <c r="T22" s="98">
        <v>0</v>
      </c>
      <c r="U22" s="98">
        <v>0</v>
      </c>
      <c r="V22" s="98">
        <v>0</v>
      </c>
      <c r="W22" s="94">
        <v>0</v>
      </c>
      <c r="X22" s="94">
        <v>0</v>
      </c>
    </row>
    <row r="23" spans="1:24" s="94" customFormat="1" ht="11.25" customHeight="1">
      <c r="A23" s="121"/>
      <c r="B23" s="123" t="s">
        <v>93</v>
      </c>
      <c r="C23" s="97">
        <v>0.076</v>
      </c>
      <c r="D23" s="98">
        <v>0</v>
      </c>
      <c r="E23" s="98">
        <v>0.076</v>
      </c>
      <c r="F23" s="98">
        <v>0</v>
      </c>
      <c r="G23" s="98">
        <v>0</v>
      </c>
      <c r="H23" s="98">
        <v>0</v>
      </c>
      <c r="I23" s="98">
        <v>0</v>
      </c>
      <c r="J23" s="98">
        <v>0</v>
      </c>
      <c r="K23" s="98">
        <v>0</v>
      </c>
      <c r="L23" s="98">
        <v>0</v>
      </c>
      <c r="M23" s="98">
        <v>0.076</v>
      </c>
      <c r="N23" s="98">
        <v>0</v>
      </c>
      <c r="O23" s="98">
        <v>0</v>
      </c>
      <c r="P23" s="98">
        <v>0.076</v>
      </c>
      <c r="Q23" s="98">
        <v>0</v>
      </c>
      <c r="R23" s="98">
        <v>0</v>
      </c>
      <c r="S23" s="98">
        <v>0.076</v>
      </c>
      <c r="T23" s="98">
        <v>0</v>
      </c>
      <c r="U23" s="98">
        <v>0</v>
      </c>
      <c r="V23" s="98">
        <v>0</v>
      </c>
      <c r="W23" s="94">
        <v>0</v>
      </c>
      <c r="X23" s="94">
        <v>0</v>
      </c>
    </row>
    <row r="24" spans="1:24" s="94" customFormat="1" ht="11.25" customHeight="1">
      <c r="A24" s="121"/>
      <c r="B24" s="123" t="s">
        <v>94</v>
      </c>
      <c r="C24" s="97">
        <v>458.147</v>
      </c>
      <c r="D24" s="98">
        <v>10.733</v>
      </c>
      <c r="E24" s="98">
        <v>447.414</v>
      </c>
      <c r="F24" s="98">
        <v>96.729</v>
      </c>
      <c r="G24" s="98">
        <v>44.258</v>
      </c>
      <c r="H24" s="98">
        <v>30.635</v>
      </c>
      <c r="I24" s="98">
        <v>0.013</v>
      </c>
      <c r="J24" s="98">
        <v>9.412</v>
      </c>
      <c r="K24" s="98">
        <v>4.092</v>
      </c>
      <c r="L24" s="98">
        <v>0.106</v>
      </c>
      <c r="M24" s="98">
        <v>350.685</v>
      </c>
      <c r="N24" s="98">
        <v>0</v>
      </c>
      <c r="O24" s="98">
        <v>0.019</v>
      </c>
      <c r="P24" s="98">
        <v>345.541</v>
      </c>
      <c r="Q24" s="98">
        <v>5.081</v>
      </c>
      <c r="R24" s="98">
        <v>0.044</v>
      </c>
      <c r="S24" s="98">
        <v>364.308</v>
      </c>
      <c r="T24" s="98">
        <v>0.032</v>
      </c>
      <c r="U24" s="98">
        <v>0.032</v>
      </c>
      <c r="V24" s="98">
        <v>0.032</v>
      </c>
      <c r="W24" s="94">
        <v>0</v>
      </c>
      <c r="X24" s="94">
        <v>0</v>
      </c>
    </row>
    <row r="25" spans="1:24" s="94" customFormat="1" ht="11.25" customHeight="1">
      <c r="A25" s="121"/>
      <c r="B25" s="123" t="s">
        <v>95</v>
      </c>
      <c r="C25" s="97">
        <v>3982.635</v>
      </c>
      <c r="D25" s="98">
        <v>2396.17</v>
      </c>
      <c r="E25" s="98">
        <v>1586.465</v>
      </c>
      <c r="F25" s="98">
        <v>1475.992</v>
      </c>
      <c r="G25" s="98">
        <v>1341.99</v>
      </c>
      <c r="H25" s="98">
        <v>1322.056</v>
      </c>
      <c r="I25" s="98">
        <v>0</v>
      </c>
      <c r="J25" s="98">
        <v>13.697</v>
      </c>
      <c r="K25" s="98">
        <v>6.237</v>
      </c>
      <c r="L25" s="98">
        <v>0</v>
      </c>
      <c r="M25" s="98">
        <v>110.473</v>
      </c>
      <c r="N25" s="98">
        <v>0</v>
      </c>
      <c r="O25" s="98">
        <v>0.117</v>
      </c>
      <c r="P25" s="98">
        <v>104.735</v>
      </c>
      <c r="Q25" s="98">
        <v>5.621</v>
      </c>
      <c r="R25" s="98">
        <v>0</v>
      </c>
      <c r="S25" s="98">
        <v>130.407</v>
      </c>
      <c r="T25" s="98">
        <v>0.117</v>
      </c>
      <c r="U25" s="98">
        <v>0.117</v>
      </c>
      <c r="V25" s="98">
        <v>0.117</v>
      </c>
      <c r="W25" s="94">
        <v>0</v>
      </c>
      <c r="X25" s="94">
        <v>0</v>
      </c>
    </row>
    <row r="26" spans="1:24" s="94" customFormat="1" ht="11.25" customHeight="1">
      <c r="A26" s="121"/>
      <c r="B26" s="123" t="s">
        <v>96</v>
      </c>
      <c r="C26" s="97">
        <v>53.654</v>
      </c>
      <c r="D26" s="98">
        <v>9.841</v>
      </c>
      <c r="E26" s="98">
        <v>43.813</v>
      </c>
      <c r="F26" s="98">
        <v>7.285</v>
      </c>
      <c r="G26" s="98">
        <v>1.382</v>
      </c>
      <c r="H26" s="98">
        <v>0.053</v>
      </c>
      <c r="I26" s="98">
        <v>0</v>
      </c>
      <c r="J26" s="98">
        <v>1.324</v>
      </c>
      <c r="K26" s="98">
        <v>0.005</v>
      </c>
      <c r="L26" s="98">
        <v>0</v>
      </c>
      <c r="M26" s="98">
        <v>36.528</v>
      </c>
      <c r="N26" s="98">
        <v>0</v>
      </c>
      <c r="O26" s="98">
        <v>0</v>
      </c>
      <c r="P26" s="98">
        <v>32.987</v>
      </c>
      <c r="Q26" s="98">
        <v>3.515</v>
      </c>
      <c r="R26" s="98">
        <v>0.026</v>
      </c>
      <c r="S26" s="98">
        <v>37.857</v>
      </c>
      <c r="T26" s="98">
        <v>0</v>
      </c>
      <c r="U26" s="98">
        <v>0</v>
      </c>
      <c r="V26" s="98">
        <v>0</v>
      </c>
      <c r="W26" s="94">
        <v>0</v>
      </c>
      <c r="X26" s="94">
        <v>0</v>
      </c>
    </row>
    <row r="27" spans="1:24" s="94" customFormat="1" ht="11.25" customHeight="1">
      <c r="A27" s="121"/>
      <c r="B27" s="123" t="s">
        <v>97</v>
      </c>
      <c r="C27" s="97">
        <v>158.715</v>
      </c>
      <c r="D27" s="98">
        <v>42.435</v>
      </c>
      <c r="E27" s="98">
        <v>116.28</v>
      </c>
      <c r="F27" s="98">
        <v>68.676</v>
      </c>
      <c r="G27" s="98">
        <v>4.304</v>
      </c>
      <c r="H27" s="98">
        <v>1.605</v>
      </c>
      <c r="I27" s="98">
        <v>0</v>
      </c>
      <c r="J27" s="98">
        <v>2.691</v>
      </c>
      <c r="K27" s="98">
        <v>0.008</v>
      </c>
      <c r="L27" s="98">
        <v>0</v>
      </c>
      <c r="M27" s="98">
        <v>47.604</v>
      </c>
      <c r="N27" s="98">
        <v>0</v>
      </c>
      <c r="O27" s="98">
        <v>0</v>
      </c>
      <c r="P27" s="98">
        <v>44.308</v>
      </c>
      <c r="Q27" s="98">
        <v>3.19</v>
      </c>
      <c r="R27" s="98">
        <v>0.106</v>
      </c>
      <c r="S27" s="98">
        <v>50.303</v>
      </c>
      <c r="T27" s="98">
        <v>0</v>
      </c>
      <c r="U27" s="98">
        <v>0</v>
      </c>
      <c r="V27" s="98">
        <v>0</v>
      </c>
      <c r="W27" s="94">
        <v>0</v>
      </c>
      <c r="X27" s="94">
        <v>0</v>
      </c>
    </row>
    <row r="28" spans="1:24" s="94" customFormat="1" ht="11.25" customHeight="1">
      <c r="A28" s="121"/>
      <c r="B28" s="123" t="s">
        <v>98</v>
      </c>
      <c r="C28" s="97">
        <v>40.081</v>
      </c>
      <c r="D28" s="98">
        <v>18.153</v>
      </c>
      <c r="E28" s="98">
        <v>21.928</v>
      </c>
      <c r="F28" s="98">
        <v>3.33</v>
      </c>
      <c r="G28" s="98">
        <v>0.906</v>
      </c>
      <c r="H28" s="98">
        <v>0.613</v>
      </c>
      <c r="I28" s="98">
        <v>0</v>
      </c>
      <c r="J28" s="98">
        <v>0.128</v>
      </c>
      <c r="K28" s="98">
        <v>0.165</v>
      </c>
      <c r="L28" s="98">
        <v>0</v>
      </c>
      <c r="M28" s="98">
        <v>18.598</v>
      </c>
      <c r="N28" s="98">
        <v>0</v>
      </c>
      <c r="O28" s="98">
        <v>0</v>
      </c>
      <c r="P28" s="98">
        <v>17.872</v>
      </c>
      <c r="Q28" s="98">
        <v>0.726</v>
      </c>
      <c r="R28" s="98">
        <v>0</v>
      </c>
      <c r="S28" s="98">
        <v>18.891</v>
      </c>
      <c r="T28" s="98">
        <v>0</v>
      </c>
      <c r="U28" s="98">
        <v>0</v>
      </c>
      <c r="V28" s="98">
        <v>0</v>
      </c>
      <c r="W28" s="94">
        <v>0</v>
      </c>
      <c r="X28" s="94">
        <v>0</v>
      </c>
    </row>
    <row r="29" spans="1:24" s="94" customFormat="1" ht="11.25" customHeight="1">
      <c r="A29" s="121"/>
      <c r="B29" s="123" t="s">
        <v>99</v>
      </c>
      <c r="C29" s="97">
        <v>89.239</v>
      </c>
      <c r="D29" s="98">
        <v>28.321</v>
      </c>
      <c r="E29" s="98">
        <v>60.918</v>
      </c>
      <c r="F29" s="98">
        <v>14.044</v>
      </c>
      <c r="G29" s="98">
        <v>0.843</v>
      </c>
      <c r="H29" s="98">
        <v>0.011</v>
      </c>
      <c r="I29" s="98">
        <v>0</v>
      </c>
      <c r="J29" s="98">
        <v>0.832</v>
      </c>
      <c r="K29" s="98">
        <v>0</v>
      </c>
      <c r="L29" s="98">
        <v>0</v>
      </c>
      <c r="M29" s="98">
        <v>46.874</v>
      </c>
      <c r="N29" s="98">
        <v>0</v>
      </c>
      <c r="O29" s="98">
        <v>0</v>
      </c>
      <c r="P29" s="98">
        <v>45.801</v>
      </c>
      <c r="Q29" s="98">
        <v>1.073</v>
      </c>
      <c r="R29" s="98">
        <v>0</v>
      </c>
      <c r="S29" s="98">
        <v>47.706</v>
      </c>
      <c r="T29" s="98">
        <v>0</v>
      </c>
      <c r="U29" s="98">
        <v>0</v>
      </c>
      <c r="V29" s="98">
        <v>0</v>
      </c>
      <c r="W29" s="94">
        <v>0</v>
      </c>
      <c r="X29" s="94">
        <v>0</v>
      </c>
    </row>
    <row r="30" spans="1:24" s="94" customFormat="1" ht="11.25" customHeight="1">
      <c r="A30" s="121"/>
      <c r="B30" s="123" t="s">
        <v>100</v>
      </c>
      <c r="C30" s="97">
        <v>23.591</v>
      </c>
      <c r="D30" s="98">
        <v>5.145</v>
      </c>
      <c r="E30" s="98">
        <v>18.446</v>
      </c>
      <c r="F30" s="98">
        <v>1.081</v>
      </c>
      <c r="G30" s="98">
        <v>0.222</v>
      </c>
      <c r="H30" s="98">
        <v>0.05</v>
      </c>
      <c r="I30" s="98">
        <v>0</v>
      </c>
      <c r="J30" s="98">
        <v>0.17</v>
      </c>
      <c r="K30" s="98">
        <v>0.002</v>
      </c>
      <c r="L30" s="98">
        <v>0</v>
      </c>
      <c r="M30" s="98">
        <v>17.365</v>
      </c>
      <c r="N30" s="98">
        <v>0</v>
      </c>
      <c r="O30" s="98">
        <v>0</v>
      </c>
      <c r="P30" s="98">
        <v>17.298</v>
      </c>
      <c r="Q30" s="98">
        <v>0.067</v>
      </c>
      <c r="R30" s="98">
        <v>0</v>
      </c>
      <c r="S30" s="98">
        <v>17.537</v>
      </c>
      <c r="T30" s="98">
        <v>0</v>
      </c>
      <c r="U30" s="98">
        <v>0</v>
      </c>
      <c r="V30" s="98">
        <v>0</v>
      </c>
      <c r="W30" s="94">
        <v>0</v>
      </c>
      <c r="X30" s="94">
        <v>0</v>
      </c>
    </row>
    <row r="31" spans="1:24" s="94" customFormat="1" ht="11.25" customHeight="1">
      <c r="A31" s="121"/>
      <c r="B31" s="123" t="s">
        <v>101</v>
      </c>
      <c r="C31" s="97">
        <v>86.384</v>
      </c>
      <c r="D31" s="98">
        <v>3.349</v>
      </c>
      <c r="E31" s="98">
        <v>83.035</v>
      </c>
      <c r="F31" s="98">
        <v>54.796</v>
      </c>
      <c r="G31" s="98">
        <v>6.386</v>
      </c>
      <c r="H31" s="98">
        <v>0.763</v>
      </c>
      <c r="I31" s="98">
        <v>0</v>
      </c>
      <c r="J31" s="98">
        <v>5.403</v>
      </c>
      <c r="K31" s="98">
        <v>0.22</v>
      </c>
      <c r="L31" s="98">
        <v>0</v>
      </c>
      <c r="M31" s="98">
        <v>28.239</v>
      </c>
      <c r="N31" s="98">
        <v>0</v>
      </c>
      <c r="O31" s="98">
        <v>0</v>
      </c>
      <c r="P31" s="98">
        <v>28.08</v>
      </c>
      <c r="Q31" s="98">
        <v>0.159</v>
      </c>
      <c r="R31" s="98">
        <v>0</v>
      </c>
      <c r="S31" s="98">
        <v>33.862</v>
      </c>
      <c r="T31" s="98">
        <v>0</v>
      </c>
      <c r="U31" s="98">
        <v>0</v>
      </c>
      <c r="V31" s="98">
        <v>0</v>
      </c>
      <c r="W31" s="94">
        <v>0</v>
      </c>
      <c r="X31" s="94">
        <v>0</v>
      </c>
    </row>
    <row r="32" spans="1:24" s="94" customFormat="1" ht="11.25" customHeight="1">
      <c r="A32" s="121"/>
      <c r="B32" s="123" t="s">
        <v>102</v>
      </c>
      <c r="C32" s="97">
        <v>44.45</v>
      </c>
      <c r="D32" s="98">
        <v>18.835</v>
      </c>
      <c r="E32" s="98">
        <v>25.615</v>
      </c>
      <c r="F32" s="98">
        <v>1.671</v>
      </c>
      <c r="G32" s="98">
        <v>0.561</v>
      </c>
      <c r="H32" s="98">
        <v>0.354</v>
      </c>
      <c r="I32" s="98">
        <v>0</v>
      </c>
      <c r="J32" s="98">
        <v>0.186</v>
      </c>
      <c r="K32" s="98">
        <v>0.021</v>
      </c>
      <c r="L32" s="98">
        <v>0</v>
      </c>
      <c r="M32" s="98">
        <v>23.944</v>
      </c>
      <c r="N32" s="98">
        <v>0</v>
      </c>
      <c r="O32" s="98">
        <v>0</v>
      </c>
      <c r="P32" s="98">
        <v>23.746</v>
      </c>
      <c r="Q32" s="98">
        <v>0.198</v>
      </c>
      <c r="R32" s="98">
        <v>0</v>
      </c>
      <c r="S32" s="98">
        <v>24.151</v>
      </c>
      <c r="T32" s="98">
        <v>0</v>
      </c>
      <c r="U32" s="98">
        <v>0</v>
      </c>
      <c r="V32" s="98">
        <v>0</v>
      </c>
      <c r="W32" s="94">
        <v>0</v>
      </c>
      <c r="X32" s="94">
        <v>0</v>
      </c>
    </row>
    <row r="33" spans="1:24" s="94" customFormat="1" ht="11.25" customHeight="1">
      <c r="A33" s="121"/>
      <c r="B33" s="123" t="s">
        <v>103</v>
      </c>
      <c r="C33" s="97">
        <v>3.157</v>
      </c>
      <c r="D33" s="98">
        <v>1.723</v>
      </c>
      <c r="E33" s="98">
        <v>1.434</v>
      </c>
      <c r="F33" s="98">
        <v>0.002</v>
      </c>
      <c r="G33" s="98">
        <v>0.002</v>
      </c>
      <c r="H33" s="98">
        <v>0</v>
      </c>
      <c r="I33" s="98">
        <v>0</v>
      </c>
      <c r="J33" s="98">
        <v>0</v>
      </c>
      <c r="K33" s="98">
        <v>0.002</v>
      </c>
      <c r="L33" s="98">
        <v>0</v>
      </c>
      <c r="M33" s="98">
        <v>1.432</v>
      </c>
      <c r="N33" s="98">
        <v>0</v>
      </c>
      <c r="O33" s="98">
        <v>0</v>
      </c>
      <c r="P33" s="98">
        <v>1.418</v>
      </c>
      <c r="Q33" s="98">
        <v>0.014</v>
      </c>
      <c r="R33" s="98">
        <v>0</v>
      </c>
      <c r="S33" s="98">
        <v>1.434</v>
      </c>
      <c r="T33" s="98">
        <v>0</v>
      </c>
      <c r="U33" s="98">
        <v>0</v>
      </c>
      <c r="V33" s="98">
        <v>0</v>
      </c>
      <c r="W33" s="94">
        <v>0</v>
      </c>
      <c r="X33" s="94">
        <v>0</v>
      </c>
    </row>
    <row r="34" spans="1:24" s="94" customFormat="1" ht="11.25" customHeight="1">
      <c r="A34" s="121"/>
      <c r="B34" s="123" t="s">
        <v>104</v>
      </c>
      <c r="C34" s="97">
        <v>33.953</v>
      </c>
      <c r="D34" s="98">
        <v>12.151</v>
      </c>
      <c r="E34" s="98">
        <v>21.802</v>
      </c>
      <c r="F34" s="98">
        <v>2.495</v>
      </c>
      <c r="G34" s="98">
        <v>0.354</v>
      </c>
      <c r="H34" s="98">
        <v>0</v>
      </c>
      <c r="I34" s="98">
        <v>0</v>
      </c>
      <c r="J34" s="98">
        <v>0.279</v>
      </c>
      <c r="K34" s="98">
        <v>0.075</v>
      </c>
      <c r="L34" s="98">
        <v>0</v>
      </c>
      <c r="M34" s="98">
        <v>19.307</v>
      </c>
      <c r="N34" s="98">
        <v>0</v>
      </c>
      <c r="O34" s="98">
        <v>0</v>
      </c>
      <c r="P34" s="98">
        <v>18.314</v>
      </c>
      <c r="Q34" s="98">
        <v>0.993</v>
      </c>
      <c r="R34" s="98">
        <v>0</v>
      </c>
      <c r="S34" s="98">
        <v>19.661</v>
      </c>
      <c r="T34" s="98">
        <v>0</v>
      </c>
      <c r="U34" s="98">
        <v>0</v>
      </c>
      <c r="V34" s="98">
        <v>0</v>
      </c>
      <c r="W34" s="94">
        <v>0</v>
      </c>
      <c r="X34" s="94">
        <v>0</v>
      </c>
    </row>
    <row r="35" spans="1:24" s="94" customFormat="1" ht="11.25" customHeight="1">
      <c r="A35" s="124"/>
      <c r="B35" s="125" t="s">
        <v>105</v>
      </c>
      <c r="C35" s="99">
        <v>6.048</v>
      </c>
      <c r="D35" s="100">
        <v>1.095</v>
      </c>
      <c r="E35" s="100">
        <v>4.953</v>
      </c>
      <c r="F35" s="100">
        <v>0.532</v>
      </c>
      <c r="G35" s="100">
        <v>0.52</v>
      </c>
      <c r="H35" s="100">
        <v>0.114</v>
      </c>
      <c r="I35" s="100">
        <v>0</v>
      </c>
      <c r="J35" s="100">
        <v>0.4</v>
      </c>
      <c r="K35" s="100">
        <v>0.006</v>
      </c>
      <c r="L35" s="100">
        <v>0</v>
      </c>
      <c r="M35" s="100">
        <v>4.421</v>
      </c>
      <c r="N35" s="100">
        <v>0</v>
      </c>
      <c r="O35" s="100">
        <v>0</v>
      </c>
      <c r="P35" s="100">
        <v>4.25</v>
      </c>
      <c r="Q35" s="100">
        <v>0.171</v>
      </c>
      <c r="R35" s="100">
        <v>0</v>
      </c>
      <c r="S35" s="100">
        <v>4.827</v>
      </c>
      <c r="T35" s="100">
        <v>0</v>
      </c>
      <c r="U35" s="100">
        <v>0</v>
      </c>
      <c r="V35" s="100">
        <v>0</v>
      </c>
      <c r="W35" s="94">
        <v>0</v>
      </c>
      <c r="X35" s="94">
        <v>0</v>
      </c>
    </row>
    <row r="36" spans="1:22" s="94" customFormat="1" ht="11.25" customHeight="1">
      <c r="A36" s="126" t="s">
        <v>194</v>
      </c>
      <c r="B36" s="127"/>
      <c r="C36" s="76">
        <v>3291.484</v>
      </c>
      <c r="D36" s="56">
        <v>0</v>
      </c>
      <c r="E36" s="76">
        <v>3291.484</v>
      </c>
      <c r="F36" s="76">
        <v>3291.484</v>
      </c>
      <c r="G36" s="56">
        <v>3042.148</v>
      </c>
      <c r="H36" s="56">
        <v>3042.148</v>
      </c>
      <c r="I36" s="56"/>
      <c r="J36" s="56"/>
      <c r="K36" s="56"/>
      <c r="L36" s="56"/>
      <c r="M36" s="56">
        <v>9.674</v>
      </c>
      <c r="N36" s="56"/>
      <c r="O36" s="56"/>
      <c r="P36" s="56">
        <v>9.674</v>
      </c>
      <c r="Q36" s="56"/>
      <c r="R36" s="56"/>
      <c r="S36" s="56">
        <v>9.674</v>
      </c>
      <c r="T36" s="56"/>
      <c r="U36" s="56"/>
      <c r="V36" s="56"/>
    </row>
    <row r="37" spans="1:24" s="94" customFormat="1" ht="11.25" customHeight="1">
      <c r="A37" s="121" t="s">
        <v>106</v>
      </c>
      <c r="B37" s="122"/>
      <c r="C37" s="101">
        <v>2189.395</v>
      </c>
      <c r="D37" s="102">
        <v>58.617</v>
      </c>
      <c r="E37" s="102">
        <v>2130.7780000000002</v>
      </c>
      <c r="F37" s="102">
        <v>1799.2810000000002</v>
      </c>
      <c r="G37" s="102">
        <v>118.84200000000001</v>
      </c>
      <c r="H37" s="102">
        <v>1.218</v>
      </c>
      <c r="I37" s="102">
        <v>0.75</v>
      </c>
      <c r="J37" s="102">
        <v>115.673</v>
      </c>
      <c r="K37" s="102">
        <v>0.6890000000000001</v>
      </c>
      <c r="L37" s="102">
        <v>0.512</v>
      </c>
      <c r="M37" s="102">
        <v>331.49699999999996</v>
      </c>
      <c r="N37" s="102">
        <v>0</v>
      </c>
      <c r="O37" s="102">
        <v>25.115</v>
      </c>
      <c r="P37" s="102">
        <v>37.003</v>
      </c>
      <c r="Q37" s="102">
        <v>269.379</v>
      </c>
      <c r="R37" s="102">
        <v>0</v>
      </c>
      <c r="S37" s="102">
        <v>449.1209999999999</v>
      </c>
      <c r="T37" s="102">
        <v>25.865</v>
      </c>
      <c r="U37" s="102">
        <v>25.865</v>
      </c>
      <c r="V37" s="102">
        <v>25.865</v>
      </c>
      <c r="W37" s="94">
        <v>0</v>
      </c>
      <c r="X37" s="94">
        <v>0</v>
      </c>
    </row>
    <row r="38" spans="1:24" s="94" customFormat="1" ht="11.25" customHeight="1">
      <c r="A38" s="121" t="s">
        <v>107</v>
      </c>
      <c r="B38" s="123" t="s">
        <v>108</v>
      </c>
      <c r="C38" s="97">
        <v>397.728</v>
      </c>
      <c r="D38" s="98">
        <v>58.611</v>
      </c>
      <c r="E38" s="98">
        <v>339.117</v>
      </c>
      <c r="F38" s="98">
        <v>13.019</v>
      </c>
      <c r="G38" s="98">
        <v>1.891</v>
      </c>
      <c r="H38" s="98">
        <v>0</v>
      </c>
      <c r="I38" s="98">
        <v>0.747</v>
      </c>
      <c r="J38" s="98">
        <v>1.144</v>
      </c>
      <c r="K38" s="98">
        <v>0</v>
      </c>
      <c r="L38" s="98">
        <v>0</v>
      </c>
      <c r="M38" s="98">
        <v>326.098</v>
      </c>
      <c r="N38" s="98">
        <v>0</v>
      </c>
      <c r="O38" s="98">
        <v>25.115</v>
      </c>
      <c r="P38" s="98">
        <v>31.993</v>
      </c>
      <c r="Q38" s="98">
        <v>268.99</v>
      </c>
      <c r="R38" s="98">
        <v>0</v>
      </c>
      <c r="S38" s="98">
        <v>327.989</v>
      </c>
      <c r="T38" s="98">
        <v>25.862</v>
      </c>
      <c r="U38" s="98">
        <v>25.862</v>
      </c>
      <c r="V38" s="98">
        <v>25.862</v>
      </c>
      <c r="W38" s="94">
        <v>0</v>
      </c>
      <c r="X38" s="94">
        <v>0</v>
      </c>
    </row>
    <row r="39" spans="1:24" s="94" customFormat="1" ht="11.25" customHeight="1">
      <c r="A39" s="121"/>
      <c r="B39" s="123" t="s">
        <v>109</v>
      </c>
      <c r="C39" s="97">
        <v>1.691</v>
      </c>
      <c r="D39" s="98">
        <v>0</v>
      </c>
      <c r="E39" s="98">
        <v>1.691</v>
      </c>
      <c r="F39" s="98">
        <v>0</v>
      </c>
      <c r="G39" s="98">
        <v>0</v>
      </c>
      <c r="H39" s="98">
        <v>0</v>
      </c>
      <c r="I39" s="98">
        <v>0</v>
      </c>
      <c r="J39" s="98">
        <v>0</v>
      </c>
      <c r="K39" s="98">
        <v>0</v>
      </c>
      <c r="L39" s="98">
        <v>0</v>
      </c>
      <c r="M39" s="98">
        <v>1.691</v>
      </c>
      <c r="N39" s="98">
        <v>0</v>
      </c>
      <c r="O39" s="98">
        <v>0</v>
      </c>
      <c r="P39" s="98">
        <v>1.691</v>
      </c>
      <c r="Q39" s="98">
        <v>0</v>
      </c>
      <c r="R39" s="98">
        <v>0</v>
      </c>
      <c r="S39" s="98">
        <v>1.691</v>
      </c>
      <c r="T39" s="98">
        <v>0</v>
      </c>
      <c r="U39" s="98">
        <v>0</v>
      </c>
      <c r="V39" s="98">
        <v>0</v>
      </c>
      <c r="W39" s="94">
        <v>0</v>
      </c>
      <c r="X39" s="94">
        <v>0</v>
      </c>
    </row>
    <row r="40" spans="1:24" s="94" customFormat="1" ht="11.25" customHeight="1">
      <c r="A40" s="121"/>
      <c r="B40" s="123" t="s">
        <v>110</v>
      </c>
      <c r="C40" s="97">
        <v>1.732</v>
      </c>
      <c r="D40" s="98">
        <v>0</v>
      </c>
      <c r="E40" s="98">
        <v>1.732</v>
      </c>
      <c r="F40" s="98">
        <v>1.68</v>
      </c>
      <c r="G40" s="98">
        <v>0.112</v>
      </c>
      <c r="H40" s="98">
        <v>0</v>
      </c>
      <c r="I40" s="98">
        <v>0</v>
      </c>
      <c r="J40" s="98">
        <v>0.085</v>
      </c>
      <c r="K40" s="98">
        <v>0.027</v>
      </c>
      <c r="L40" s="98">
        <v>0</v>
      </c>
      <c r="M40" s="98">
        <v>0.052</v>
      </c>
      <c r="N40" s="98">
        <v>0</v>
      </c>
      <c r="O40" s="98">
        <v>0</v>
      </c>
      <c r="P40" s="98">
        <v>0.052</v>
      </c>
      <c r="Q40" s="98">
        <v>0</v>
      </c>
      <c r="R40" s="98">
        <v>0</v>
      </c>
      <c r="S40" s="98">
        <v>0.164</v>
      </c>
      <c r="T40" s="98">
        <v>0</v>
      </c>
      <c r="U40" s="98">
        <v>0</v>
      </c>
      <c r="V40" s="98">
        <v>0</v>
      </c>
      <c r="W40" s="94">
        <v>0</v>
      </c>
      <c r="X40" s="94">
        <v>0</v>
      </c>
    </row>
    <row r="41" spans="1:24" s="94" customFormat="1" ht="11.25" customHeight="1">
      <c r="A41" s="121"/>
      <c r="B41" s="123" t="s">
        <v>111</v>
      </c>
      <c r="C41" s="97">
        <v>215.934</v>
      </c>
      <c r="D41" s="98">
        <v>0.006</v>
      </c>
      <c r="E41" s="98">
        <v>215.928</v>
      </c>
      <c r="F41" s="98">
        <v>212.528</v>
      </c>
      <c r="G41" s="98">
        <v>37.011</v>
      </c>
      <c r="H41" s="98">
        <v>0.411</v>
      </c>
      <c r="I41" s="98">
        <v>0.003</v>
      </c>
      <c r="J41" s="98">
        <v>35.927</v>
      </c>
      <c r="K41" s="98">
        <v>0.158</v>
      </c>
      <c r="L41" s="98">
        <v>0.512</v>
      </c>
      <c r="M41" s="98">
        <v>3.4</v>
      </c>
      <c r="N41" s="98">
        <v>0</v>
      </c>
      <c r="O41" s="98">
        <v>0</v>
      </c>
      <c r="P41" s="98">
        <v>3.265</v>
      </c>
      <c r="Q41" s="98">
        <v>0.135</v>
      </c>
      <c r="R41" s="98">
        <v>0</v>
      </c>
      <c r="S41" s="98">
        <v>40</v>
      </c>
      <c r="T41" s="98">
        <v>0.003</v>
      </c>
      <c r="U41" s="98">
        <v>0.003</v>
      </c>
      <c r="V41" s="98">
        <v>0.003</v>
      </c>
      <c r="W41" s="94">
        <v>0</v>
      </c>
      <c r="X41" s="94">
        <v>0</v>
      </c>
    </row>
    <row r="42" spans="1:24" s="94" customFormat="1" ht="11.25" customHeight="1">
      <c r="A42" s="121"/>
      <c r="B42" s="123" t="s">
        <v>112</v>
      </c>
      <c r="C42" s="97">
        <v>0</v>
      </c>
      <c r="D42" s="98">
        <v>0</v>
      </c>
      <c r="E42" s="98">
        <v>0</v>
      </c>
      <c r="F42" s="98">
        <v>0</v>
      </c>
      <c r="G42" s="98">
        <v>0</v>
      </c>
      <c r="H42" s="98">
        <v>0</v>
      </c>
      <c r="I42" s="98">
        <v>0</v>
      </c>
      <c r="J42" s="98">
        <v>0</v>
      </c>
      <c r="K42" s="98">
        <v>0</v>
      </c>
      <c r="L42" s="98">
        <v>0</v>
      </c>
      <c r="M42" s="98">
        <v>0</v>
      </c>
      <c r="N42" s="98">
        <v>0</v>
      </c>
      <c r="O42" s="98">
        <v>0</v>
      </c>
      <c r="P42" s="98">
        <v>0</v>
      </c>
      <c r="Q42" s="98">
        <v>0</v>
      </c>
      <c r="R42" s="98">
        <v>0</v>
      </c>
      <c r="S42" s="98">
        <v>0</v>
      </c>
      <c r="T42" s="98">
        <v>0</v>
      </c>
      <c r="U42" s="98">
        <v>0</v>
      </c>
      <c r="V42" s="98">
        <v>0</v>
      </c>
      <c r="W42" s="94">
        <v>0</v>
      </c>
      <c r="X42" s="94">
        <v>0</v>
      </c>
    </row>
    <row r="43" spans="1:24" s="94" customFormat="1" ht="11.25" customHeight="1">
      <c r="A43" s="124"/>
      <c r="B43" s="125" t="s">
        <v>113</v>
      </c>
      <c r="C43" s="99">
        <v>1572.31</v>
      </c>
      <c r="D43" s="100">
        <v>0</v>
      </c>
      <c r="E43" s="100">
        <v>1572.31</v>
      </c>
      <c r="F43" s="100">
        <v>1572.054</v>
      </c>
      <c r="G43" s="100">
        <v>79.828</v>
      </c>
      <c r="H43" s="100">
        <v>0.807</v>
      </c>
      <c r="I43" s="100">
        <v>0</v>
      </c>
      <c r="J43" s="100">
        <v>78.517</v>
      </c>
      <c r="K43" s="100">
        <v>0.504</v>
      </c>
      <c r="L43" s="100">
        <v>0</v>
      </c>
      <c r="M43" s="100">
        <v>0.256</v>
      </c>
      <c r="N43" s="100">
        <v>0</v>
      </c>
      <c r="O43" s="100">
        <v>0</v>
      </c>
      <c r="P43" s="100">
        <v>0.002</v>
      </c>
      <c r="Q43" s="100">
        <v>0.254</v>
      </c>
      <c r="R43" s="100">
        <v>0</v>
      </c>
      <c r="S43" s="100">
        <v>79.277</v>
      </c>
      <c r="T43" s="100">
        <v>0</v>
      </c>
      <c r="U43" s="100">
        <v>0</v>
      </c>
      <c r="V43" s="100">
        <v>0</v>
      </c>
      <c r="W43" s="94">
        <v>0</v>
      </c>
      <c r="X43" s="94">
        <v>0</v>
      </c>
    </row>
    <row r="44" spans="1:24" s="94" customFormat="1" ht="11.25" customHeight="1">
      <c r="A44" s="126" t="s">
        <v>114</v>
      </c>
      <c r="B44" s="127"/>
      <c r="C44" s="76">
        <v>0.503</v>
      </c>
      <c r="D44" s="56">
        <v>0</v>
      </c>
      <c r="E44" s="56">
        <v>0.503</v>
      </c>
      <c r="F44" s="56">
        <v>0</v>
      </c>
      <c r="G44" s="56">
        <v>0</v>
      </c>
      <c r="H44" s="56">
        <v>0</v>
      </c>
      <c r="I44" s="56">
        <v>0</v>
      </c>
      <c r="J44" s="56">
        <v>0</v>
      </c>
      <c r="K44" s="56">
        <v>0</v>
      </c>
      <c r="L44" s="56">
        <v>0</v>
      </c>
      <c r="M44" s="56">
        <v>0.503</v>
      </c>
      <c r="N44" s="56">
        <v>0</v>
      </c>
      <c r="O44" s="56">
        <v>0</v>
      </c>
      <c r="P44" s="56">
        <v>0.503</v>
      </c>
      <c r="Q44" s="56">
        <v>0</v>
      </c>
      <c r="R44" s="56">
        <v>0</v>
      </c>
      <c r="S44" s="56">
        <v>0.503</v>
      </c>
      <c r="T44" s="56">
        <v>0</v>
      </c>
      <c r="U44" s="56">
        <v>0</v>
      </c>
      <c r="V44" s="56">
        <v>0</v>
      </c>
      <c r="W44" s="94">
        <v>0</v>
      </c>
      <c r="X44" s="94">
        <v>0</v>
      </c>
    </row>
    <row r="45" spans="1:24" s="94" customFormat="1" ht="11.25" customHeight="1">
      <c r="A45" s="126" t="s">
        <v>115</v>
      </c>
      <c r="B45" s="127"/>
      <c r="C45" s="76">
        <v>28.127</v>
      </c>
      <c r="D45" s="56">
        <v>2.2830000000000004</v>
      </c>
      <c r="E45" s="56">
        <v>25.843999999999998</v>
      </c>
      <c r="F45" s="56">
        <v>0.018</v>
      </c>
      <c r="G45" s="56">
        <v>0.013000000000000001</v>
      </c>
      <c r="H45" s="56">
        <v>0</v>
      </c>
      <c r="I45" s="56">
        <v>0.009000000000000001</v>
      </c>
      <c r="J45" s="56">
        <v>0.002</v>
      </c>
      <c r="K45" s="56">
        <v>0</v>
      </c>
      <c r="L45" s="56">
        <v>0.002</v>
      </c>
      <c r="M45" s="56">
        <v>25.825999999999997</v>
      </c>
      <c r="N45" s="56">
        <v>0</v>
      </c>
      <c r="O45" s="56">
        <v>0</v>
      </c>
      <c r="P45" s="56">
        <v>25.08</v>
      </c>
      <c r="Q45" s="56">
        <v>0.726</v>
      </c>
      <c r="R45" s="56">
        <v>0.02</v>
      </c>
      <c r="S45" s="56">
        <v>25.839</v>
      </c>
      <c r="T45" s="56">
        <v>0.009000000000000001</v>
      </c>
      <c r="U45" s="56">
        <v>0.009000000000000001</v>
      </c>
      <c r="V45" s="56">
        <v>0.009000000000000001</v>
      </c>
      <c r="W45" s="94">
        <v>0</v>
      </c>
      <c r="X45" s="94">
        <v>0</v>
      </c>
    </row>
    <row r="46" spans="1:24" s="94" customFormat="1" ht="11.25" customHeight="1">
      <c r="A46" s="162" t="s">
        <v>116</v>
      </c>
      <c r="B46" s="163"/>
      <c r="C46" s="76">
        <v>9.132</v>
      </c>
      <c r="D46" s="56">
        <v>0.435</v>
      </c>
      <c r="E46" s="56">
        <v>8.697</v>
      </c>
      <c r="F46" s="56">
        <v>0.337</v>
      </c>
      <c r="G46" s="56">
        <v>0.055</v>
      </c>
      <c r="H46" s="56">
        <v>0.005</v>
      </c>
      <c r="I46" s="56">
        <v>0</v>
      </c>
      <c r="J46" s="56">
        <v>0.05</v>
      </c>
      <c r="K46" s="56">
        <v>0</v>
      </c>
      <c r="L46" s="56">
        <v>0</v>
      </c>
      <c r="M46" s="56">
        <v>8.36</v>
      </c>
      <c r="N46" s="56">
        <v>0</v>
      </c>
      <c r="O46" s="56">
        <v>0</v>
      </c>
      <c r="P46" s="56">
        <v>7.623</v>
      </c>
      <c r="Q46" s="56">
        <v>0.737</v>
      </c>
      <c r="R46" s="56">
        <v>0</v>
      </c>
      <c r="S46" s="56">
        <v>8.41</v>
      </c>
      <c r="T46" s="56">
        <v>0</v>
      </c>
      <c r="U46" s="56">
        <v>0</v>
      </c>
      <c r="V46" s="56">
        <v>0</v>
      </c>
      <c r="W46" s="94">
        <v>0</v>
      </c>
      <c r="X46" s="94">
        <v>0</v>
      </c>
    </row>
    <row r="47" spans="1:24" s="94" customFormat="1" ht="11.25" customHeight="1">
      <c r="A47" s="126" t="s">
        <v>117</v>
      </c>
      <c r="B47" s="127"/>
      <c r="C47" s="76">
        <v>12.808</v>
      </c>
      <c r="D47" s="56">
        <v>0.199</v>
      </c>
      <c r="E47" s="56">
        <v>12.609</v>
      </c>
      <c r="F47" s="56">
        <v>1.3</v>
      </c>
      <c r="G47" s="56">
        <v>1.3</v>
      </c>
      <c r="H47" s="56">
        <v>0</v>
      </c>
      <c r="I47" s="56">
        <v>0</v>
      </c>
      <c r="J47" s="56">
        <v>1.3</v>
      </c>
      <c r="K47" s="56">
        <v>0</v>
      </c>
      <c r="L47" s="56">
        <v>0</v>
      </c>
      <c r="M47" s="56">
        <v>11.309000000000001</v>
      </c>
      <c r="N47" s="56">
        <v>0</v>
      </c>
      <c r="O47" s="56">
        <v>0</v>
      </c>
      <c r="P47" s="56">
        <v>11.096</v>
      </c>
      <c r="Q47" s="56">
        <v>0.21300000000000002</v>
      </c>
      <c r="R47" s="56">
        <v>0</v>
      </c>
      <c r="S47" s="56">
        <v>12.609</v>
      </c>
      <c r="T47" s="56">
        <v>0</v>
      </c>
      <c r="U47" s="56">
        <v>0</v>
      </c>
      <c r="V47" s="56">
        <v>0</v>
      </c>
      <c r="W47" s="94">
        <v>0</v>
      </c>
      <c r="X47" s="94">
        <v>0</v>
      </c>
    </row>
    <row r="48" spans="1:24" s="94" customFormat="1" ht="11.25" customHeight="1">
      <c r="A48" s="126" t="s">
        <v>118</v>
      </c>
      <c r="B48" s="127"/>
      <c r="C48" s="103">
        <v>6.52</v>
      </c>
      <c r="D48" s="104">
        <v>0</v>
      </c>
      <c r="E48" s="104">
        <v>6.52</v>
      </c>
      <c r="F48" s="104">
        <v>5.309</v>
      </c>
      <c r="G48" s="104">
        <v>0.953</v>
      </c>
      <c r="H48" s="104">
        <v>0</v>
      </c>
      <c r="I48" s="104">
        <v>0</v>
      </c>
      <c r="J48" s="104">
        <v>0.953</v>
      </c>
      <c r="K48" s="104">
        <v>0</v>
      </c>
      <c r="L48" s="104">
        <v>0</v>
      </c>
      <c r="M48" s="104">
        <v>1.211</v>
      </c>
      <c r="N48" s="104">
        <v>0</v>
      </c>
      <c r="O48" s="104">
        <v>0</v>
      </c>
      <c r="P48" s="104">
        <v>1.029</v>
      </c>
      <c r="Q48" s="104">
        <v>0.182</v>
      </c>
      <c r="R48" s="104">
        <v>0</v>
      </c>
      <c r="S48" s="104">
        <v>2.164</v>
      </c>
      <c r="T48" s="104">
        <v>0</v>
      </c>
      <c r="U48" s="104">
        <v>0</v>
      </c>
      <c r="V48" s="104">
        <v>0</v>
      </c>
      <c r="W48" s="94">
        <v>0</v>
      </c>
      <c r="X48" s="94">
        <v>0</v>
      </c>
    </row>
    <row r="49" spans="1:24" s="94" customFormat="1" ht="11.25" customHeight="1">
      <c r="A49" s="126" t="s">
        <v>119</v>
      </c>
      <c r="B49" s="127"/>
      <c r="C49" s="103">
        <v>19.708000000000002</v>
      </c>
      <c r="D49" s="104">
        <v>0.006</v>
      </c>
      <c r="E49" s="104">
        <v>19.701999999999998</v>
      </c>
      <c r="F49" s="104">
        <v>0.44799999999999995</v>
      </c>
      <c r="G49" s="104">
        <v>0.054</v>
      </c>
      <c r="H49" s="104">
        <v>0</v>
      </c>
      <c r="I49" s="104">
        <v>0</v>
      </c>
      <c r="J49" s="104">
        <v>0.054</v>
      </c>
      <c r="K49" s="104">
        <v>0</v>
      </c>
      <c r="L49" s="104">
        <v>0</v>
      </c>
      <c r="M49" s="104">
        <v>19.254</v>
      </c>
      <c r="N49" s="104">
        <v>0</v>
      </c>
      <c r="O49" s="104">
        <v>0</v>
      </c>
      <c r="P49" s="104">
        <v>19.087000000000003</v>
      </c>
      <c r="Q49" s="104">
        <v>0.16699999999999998</v>
      </c>
      <c r="R49" s="104">
        <v>0</v>
      </c>
      <c r="S49" s="104">
        <v>19.308</v>
      </c>
      <c r="T49" s="104">
        <v>0</v>
      </c>
      <c r="U49" s="104">
        <v>0</v>
      </c>
      <c r="V49" s="104">
        <v>0</v>
      </c>
      <c r="W49" s="94">
        <v>0</v>
      </c>
      <c r="X49" s="94">
        <v>0</v>
      </c>
    </row>
    <row r="50" spans="1:24" s="94" customFormat="1" ht="11.25" customHeight="1">
      <c r="A50" s="126" t="s">
        <v>120</v>
      </c>
      <c r="B50" s="127"/>
      <c r="C50" s="103">
        <v>26.607</v>
      </c>
      <c r="D50" s="104">
        <v>0.795</v>
      </c>
      <c r="E50" s="104">
        <v>25.812</v>
      </c>
      <c r="F50" s="104">
        <v>15.143999999999998</v>
      </c>
      <c r="G50" s="104">
        <v>2.001</v>
      </c>
      <c r="H50" s="104">
        <v>0.012</v>
      </c>
      <c r="I50" s="104">
        <v>0.002</v>
      </c>
      <c r="J50" s="104">
        <v>1.922</v>
      </c>
      <c r="K50" s="104">
        <v>0</v>
      </c>
      <c r="L50" s="104">
        <v>0.065</v>
      </c>
      <c r="M50" s="104">
        <v>10.668</v>
      </c>
      <c r="N50" s="104">
        <v>0</v>
      </c>
      <c r="O50" s="104">
        <v>0.002</v>
      </c>
      <c r="P50" s="104">
        <v>10.533999999999999</v>
      </c>
      <c r="Q50" s="104">
        <v>0.092</v>
      </c>
      <c r="R50" s="104">
        <v>0.04</v>
      </c>
      <c r="S50" s="104">
        <v>12.657</v>
      </c>
      <c r="T50" s="104">
        <v>0.004</v>
      </c>
      <c r="U50" s="104">
        <v>0.004</v>
      </c>
      <c r="V50" s="104">
        <v>0.004</v>
      </c>
      <c r="W50" s="94">
        <v>0</v>
      </c>
      <c r="X50" s="94">
        <v>0</v>
      </c>
    </row>
    <row r="51" spans="1:24" s="94" customFormat="1" ht="11.25" customHeight="1">
      <c r="A51" s="126" t="s">
        <v>121</v>
      </c>
      <c r="B51" s="127"/>
      <c r="C51" s="103">
        <v>7.442000000000001</v>
      </c>
      <c r="D51" s="104">
        <v>1.363</v>
      </c>
      <c r="E51" s="104">
        <v>6.079</v>
      </c>
      <c r="F51" s="104">
        <v>0.249</v>
      </c>
      <c r="G51" s="104">
        <v>0.187</v>
      </c>
      <c r="H51" s="104">
        <v>0.011</v>
      </c>
      <c r="I51" s="104">
        <v>0.006</v>
      </c>
      <c r="J51" s="104">
        <v>0.165</v>
      </c>
      <c r="K51" s="104">
        <v>0</v>
      </c>
      <c r="L51" s="104">
        <v>0.005</v>
      </c>
      <c r="M51" s="104">
        <v>5.83</v>
      </c>
      <c r="N51" s="104">
        <v>0</v>
      </c>
      <c r="O51" s="104">
        <v>0.001</v>
      </c>
      <c r="P51" s="104">
        <v>5.706</v>
      </c>
      <c r="Q51" s="104">
        <v>0.109</v>
      </c>
      <c r="R51" s="104">
        <v>0.014</v>
      </c>
      <c r="S51" s="104">
        <v>6.005999999999999</v>
      </c>
      <c r="T51" s="104">
        <v>0.007</v>
      </c>
      <c r="U51" s="104">
        <v>0.007</v>
      </c>
      <c r="V51" s="104">
        <v>0.007</v>
      </c>
      <c r="W51" s="94">
        <v>0</v>
      </c>
      <c r="X51" s="94">
        <v>0</v>
      </c>
    </row>
    <row r="52" s="94" customFormat="1" ht="12.75" customHeight="1">
      <c r="C52" s="105" t="s">
        <v>133</v>
      </c>
    </row>
  </sheetData>
  <sheetProtection/>
  <mergeCells count="11">
    <mergeCell ref="G3:L3"/>
    <mergeCell ref="H4:L4"/>
    <mergeCell ref="A46:B46"/>
    <mergeCell ref="A2:B8"/>
    <mergeCell ref="U4:V4"/>
    <mergeCell ref="T2:V2"/>
    <mergeCell ref="T3:V3"/>
    <mergeCell ref="F2:L2"/>
    <mergeCell ref="N4:R4"/>
    <mergeCell ref="M2:R2"/>
    <mergeCell ref="M3:R3"/>
  </mergeCells>
  <printOptions horizontalCentered="1"/>
  <pageMargins left="0.1968503937007874" right="0.1968503937007874" top="0.7874015748031497" bottom="0.1968503937007874" header="0" footer="0"/>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V52"/>
  <sheetViews>
    <sheetView showZeros="0" tabSelected="1" view="pageBreakPreview" zoomScaleNormal="115" zoomScaleSheetLayoutView="100" zoomScalePageLayoutView="0" workbookViewId="0" topLeftCell="A1">
      <selection activeCell="X18" sqref="X18"/>
    </sheetView>
  </sheetViews>
  <sheetFormatPr defaultColWidth="8.796875" defaultRowHeight="18" customHeight="1"/>
  <cols>
    <col min="1" max="1" width="1.8984375" style="25" customWidth="1"/>
    <col min="2" max="2" width="6.19921875" style="25" customWidth="1"/>
    <col min="3" max="22" width="3.3984375" style="25" customWidth="1"/>
    <col min="23" max="16384" width="9" style="25" customWidth="1"/>
  </cols>
  <sheetData>
    <row r="1" spans="1:22" s="22" customFormat="1" ht="18" customHeight="1">
      <c r="A1" s="22" t="s">
        <v>183</v>
      </c>
      <c r="V1" s="23" t="s">
        <v>62</v>
      </c>
    </row>
    <row r="2" spans="1:22" ht="7.5" customHeight="1">
      <c r="A2" s="164" t="s">
        <v>0</v>
      </c>
      <c r="B2" s="165"/>
      <c r="C2" s="179" t="s">
        <v>24</v>
      </c>
      <c r="D2" s="179"/>
      <c r="E2" s="179"/>
      <c r="F2" s="179"/>
      <c r="G2" s="179"/>
      <c r="H2" s="179"/>
      <c r="I2" s="179"/>
      <c r="J2" s="179"/>
      <c r="K2" s="179"/>
      <c r="L2" s="179"/>
      <c r="M2" s="179"/>
      <c r="N2" s="179"/>
      <c r="O2" s="179"/>
      <c r="P2" s="180"/>
      <c r="Q2" s="24" t="s">
        <v>12</v>
      </c>
      <c r="R2" s="178" t="s">
        <v>21</v>
      </c>
      <c r="S2" s="184"/>
      <c r="T2" s="184"/>
      <c r="U2" s="24" t="s">
        <v>16</v>
      </c>
      <c r="V2" s="24" t="s">
        <v>25</v>
      </c>
    </row>
    <row r="3" spans="1:22" ht="7.5" customHeight="1">
      <c r="A3" s="166"/>
      <c r="B3" s="167"/>
      <c r="C3" s="30"/>
      <c r="D3" s="178" t="s">
        <v>26</v>
      </c>
      <c r="E3" s="179"/>
      <c r="F3" s="179"/>
      <c r="G3" s="179"/>
      <c r="H3" s="180"/>
      <c r="I3" s="178" t="s">
        <v>27</v>
      </c>
      <c r="J3" s="179"/>
      <c r="K3" s="179"/>
      <c r="L3" s="179"/>
      <c r="M3" s="179"/>
      <c r="N3" s="184"/>
      <c r="O3" s="184"/>
      <c r="P3" s="187"/>
      <c r="Q3" s="27"/>
      <c r="R3" s="28"/>
      <c r="S3" s="28"/>
      <c r="T3" s="28"/>
      <c r="U3" s="27"/>
      <c r="V3" s="27"/>
    </row>
    <row r="4" spans="1:22" ht="7.5" customHeight="1">
      <c r="A4" s="166"/>
      <c r="B4" s="167"/>
      <c r="C4" s="30"/>
      <c r="D4" s="26"/>
      <c r="E4" s="183" t="s">
        <v>28</v>
      </c>
      <c r="F4" s="183"/>
      <c r="G4" s="183" t="s">
        <v>11</v>
      </c>
      <c r="H4" s="183"/>
      <c r="I4" s="26"/>
      <c r="J4" s="183" t="s">
        <v>28</v>
      </c>
      <c r="K4" s="183"/>
      <c r="L4" s="183" t="s">
        <v>11</v>
      </c>
      <c r="M4" s="183"/>
      <c r="N4" s="178" t="s">
        <v>29</v>
      </c>
      <c r="O4" s="179"/>
      <c r="P4" s="180"/>
      <c r="Q4" s="29"/>
      <c r="R4" s="30"/>
      <c r="S4" s="188" t="s">
        <v>136</v>
      </c>
      <c r="T4" s="189"/>
      <c r="U4" s="29"/>
      <c r="V4" s="29"/>
    </row>
    <row r="5" spans="1:22" ht="7.5" customHeight="1">
      <c r="A5" s="166"/>
      <c r="B5" s="167"/>
      <c r="C5" s="35"/>
      <c r="D5" s="29"/>
      <c r="E5" s="29" t="s">
        <v>31</v>
      </c>
      <c r="F5" s="29" t="s">
        <v>32</v>
      </c>
      <c r="G5" s="29" t="s">
        <v>17</v>
      </c>
      <c r="H5" s="29" t="s">
        <v>18</v>
      </c>
      <c r="I5" s="31"/>
      <c r="J5" s="29" t="s">
        <v>31</v>
      </c>
      <c r="K5" s="29" t="s">
        <v>32</v>
      </c>
      <c r="L5" s="29" t="s">
        <v>17</v>
      </c>
      <c r="M5" s="29" t="s">
        <v>18</v>
      </c>
      <c r="N5" s="31"/>
      <c r="O5" s="185" t="s">
        <v>33</v>
      </c>
      <c r="P5" s="186"/>
      <c r="Q5" s="31"/>
      <c r="R5" s="32"/>
      <c r="S5" s="84" t="s">
        <v>122</v>
      </c>
      <c r="T5" s="84" t="s">
        <v>123</v>
      </c>
      <c r="U5" s="29"/>
      <c r="V5" s="29"/>
    </row>
    <row r="6" spans="1:22" ht="7.5" customHeight="1">
      <c r="A6" s="166"/>
      <c r="B6" s="167"/>
      <c r="C6" s="35"/>
      <c r="D6" s="29"/>
      <c r="E6" s="29"/>
      <c r="F6" s="29"/>
      <c r="G6" s="29"/>
      <c r="H6" s="29"/>
      <c r="I6" s="31"/>
      <c r="J6" s="29"/>
      <c r="K6" s="29"/>
      <c r="L6" s="29"/>
      <c r="M6" s="29"/>
      <c r="N6" s="31"/>
      <c r="O6" s="31" t="s">
        <v>12</v>
      </c>
      <c r="P6" s="31" t="s">
        <v>21</v>
      </c>
      <c r="Q6" s="31"/>
      <c r="R6" s="32"/>
      <c r="S6" s="85"/>
      <c r="T6" s="85"/>
      <c r="U6" s="29"/>
      <c r="V6" s="29"/>
    </row>
    <row r="7" spans="1:22" ht="7.5" customHeight="1">
      <c r="A7" s="166"/>
      <c r="B7" s="167"/>
      <c r="C7" s="35" t="s">
        <v>163</v>
      </c>
      <c r="D7" s="29" t="s">
        <v>164</v>
      </c>
      <c r="E7" s="34"/>
      <c r="F7" s="34"/>
      <c r="G7" s="34"/>
      <c r="H7" s="34"/>
      <c r="I7" s="29" t="s">
        <v>165</v>
      </c>
      <c r="J7" s="34"/>
      <c r="K7" s="34"/>
      <c r="L7" s="34"/>
      <c r="M7" s="34"/>
      <c r="N7" s="29" t="s">
        <v>166</v>
      </c>
      <c r="O7" s="29" t="s">
        <v>167</v>
      </c>
      <c r="P7" s="29" t="s">
        <v>168</v>
      </c>
      <c r="Q7" s="29" t="s">
        <v>169</v>
      </c>
      <c r="R7" s="35" t="s">
        <v>170</v>
      </c>
      <c r="S7" s="86" t="s">
        <v>184</v>
      </c>
      <c r="T7" s="86" t="s">
        <v>185</v>
      </c>
      <c r="U7" s="29" t="s">
        <v>173</v>
      </c>
      <c r="V7" s="29" t="s">
        <v>174</v>
      </c>
    </row>
    <row r="8" spans="1:22" ht="7.5" customHeight="1">
      <c r="A8" s="168"/>
      <c r="B8" s="169"/>
      <c r="C8" s="87" t="s">
        <v>175</v>
      </c>
      <c r="D8" s="88"/>
      <c r="E8" s="89"/>
      <c r="F8" s="89"/>
      <c r="G8" s="89"/>
      <c r="H8" s="89"/>
      <c r="I8" s="88"/>
      <c r="J8" s="89"/>
      <c r="K8" s="89"/>
      <c r="L8" s="89"/>
      <c r="M8" s="89"/>
      <c r="N8" s="88"/>
      <c r="O8" s="88"/>
      <c r="P8" s="88"/>
      <c r="Q8" s="90" t="s">
        <v>176</v>
      </c>
      <c r="R8" s="91" t="s">
        <v>177</v>
      </c>
      <c r="S8" s="92"/>
      <c r="T8" s="92"/>
      <c r="U8" s="90" t="s">
        <v>178</v>
      </c>
      <c r="V8" s="90" t="s">
        <v>179</v>
      </c>
    </row>
    <row r="9" spans="1:22" s="94" customFormat="1" ht="11.25" customHeight="1" thickBot="1">
      <c r="A9" s="128" t="s">
        <v>79</v>
      </c>
      <c r="B9" s="129"/>
      <c r="C9" s="111">
        <f>3157.127+9.674</f>
        <v>3166.801</v>
      </c>
      <c r="D9" s="93">
        <v>361.109</v>
      </c>
      <c r="E9" s="93">
        <v>93.364</v>
      </c>
      <c r="F9" s="93">
        <v>267.745</v>
      </c>
      <c r="G9" s="93">
        <v>332.091</v>
      </c>
      <c r="H9" s="93">
        <v>29.018</v>
      </c>
      <c r="I9" s="93">
        <f>2796.018+9.674</f>
        <v>2805.692</v>
      </c>
      <c r="J9" s="93">
        <f>2786.39+9.674</f>
        <v>2796.064</v>
      </c>
      <c r="K9" s="93">
        <v>9.628</v>
      </c>
      <c r="L9" s="93">
        <f>2108+9.674</f>
        <v>2117.674</v>
      </c>
      <c r="M9" s="93">
        <v>688.018</v>
      </c>
      <c r="N9" s="93">
        <f>2494.255+8.277</f>
        <v>2502.532</v>
      </c>
      <c r="O9" s="93">
        <f>2408.489+8.277</f>
        <v>2416.766</v>
      </c>
      <c r="P9" s="93">
        <v>85.766</v>
      </c>
      <c r="Q9" s="93">
        <f>6978.812</f>
        <v>6978.812</v>
      </c>
      <c r="R9" s="93">
        <v>474.858</v>
      </c>
      <c r="S9" s="93">
        <v>27.983</v>
      </c>
      <c r="T9" s="93">
        <v>446.875</v>
      </c>
      <c r="U9" s="93">
        <v>1.412</v>
      </c>
      <c r="V9" s="93">
        <f>6688.521+8.277+3042.148</f>
        <v>9738.946</v>
      </c>
    </row>
    <row r="10" spans="1:22" s="94" customFormat="1" ht="11.25" customHeight="1" thickTop="1">
      <c r="A10" s="130" t="s">
        <v>80</v>
      </c>
      <c r="B10" s="131"/>
      <c r="C10" s="41">
        <v>1457.245</v>
      </c>
      <c r="D10" s="40">
        <v>33.3</v>
      </c>
      <c r="E10" s="40">
        <v>33.207</v>
      </c>
      <c r="F10" s="40">
        <v>0.093</v>
      </c>
      <c r="G10" s="40">
        <v>28.412</v>
      </c>
      <c r="H10" s="40">
        <v>4.888</v>
      </c>
      <c r="I10" s="40">
        <v>1423.945</v>
      </c>
      <c r="J10" s="40">
        <v>1423.686</v>
      </c>
      <c r="K10" s="40">
        <v>0.259</v>
      </c>
      <c r="L10" s="40">
        <v>1303.745</v>
      </c>
      <c r="M10" s="40">
        <v>120.2</v>
      </c>
      <c r="N10" s="40">
        <v>1353.013</v>
      </c>
      <c r="O10" s="40">
        <v>1305.252</v>
      </c>
      <c r="P10" s="40">
        <v>47.761</v>
      </c>
      <c r="Q10" s="40">
        <v>1448.865</v>
      </c>
      <c r="R10" s="40">
        <v>82.883</v>
      </c>
      <c r="S10" s="40">
        <v>1.822</v>
      </c>
      <c r="T10" s="40">
        <v>81.06099999999999</v>
      </c>
      <c r="U10" s="40">
        <v>0</v>
      </c>
      <c r="V10" s="40">
        <v>1456.549</v>
      </c>
    </row>
    <row r="11" spans="1:22" s="94" customFormat="1" ht="11.25" customHeight="1">
      <c r="A11" s="132" t="s">
        <v>81</v>
      </c>
      <c r="B11" s="133"/>
      <c r="C11" s="44">
        <v>1190.207</v>
      </c>
      <c r="D11" s="43">
        <v>55.515</v>
      </c>
      <c r="E11" s="43">
        <v>52.501000000000005</v>
      </c>
      <c r="F11" s="43">
        <v>3.014</v>
      </c>
      <c r="G11" s="43">
        <v>36.795</v>
      </c>
      <c r="H11" s="43">
        <v>18.72</v>
      </c>
      <c r="I11" s="43">
        <v>1134.6920000000002</v>
      </c>
      <c r="J11" s="43">
        <v>1131.0420000000001</v>
      </c>
      <c r="K11" s="43">
        <v>3.65</v>
      </c>
      <c r="L11" s="43">
        <v>673.913</v>
      </c>
      <c r="M11" s="43">
        <v>460.77900000000005</v>
      </c>
      <c r="N11" s="43">
        <v>971.35</v>
      </c>
      <c r="O11" s="43">
        <v>941.1689999999999</v>
      </c>
      <c r="P11" s="43">
        <v>30.180999999999997</v>
      </c>
      <c r="Q11" s="43">
        <v>2316.2079999999996</v>
      </c>
      <c r="R11" s="43">
        <v>85.97200000000001</v>
      </c>
      <c r="S11" s="43">
        <v>0.276</v>
      </c>
      <c r="T11" s="43">
        <v>85.69600000000001</v>
      </c>
      <c r="U11" s="43">
        <v>0.754</v>
      </c>
      <c r="V11" s="43">
        <v>5004.96</v>
      </c>
    </row>
    <row r="12" spans="1:22" s="94" customFormat="1" ht="11.25" customHeight="1">
      <c r="A12" s="132"/>
      <c r="B12" s="134" t="s">
        <v>82</v>
      </c>
      <c r="C12" s="95">
        <v>137.827</v>
      </c>
      <c r="D12" s="96">
        <v>1.74</v>
      </c>
      <c r="E12" s="96">
        <v>1.622</v>
      </c>
      <c r="F12" s="96">
        <v>0.118</v>
      </c>
      <c r="G12" s="96">
        <v>1.551</v>
      </c>
      <c r="H12" s="96">
        <v>0.189</v>
      </c>
      <c r="I12" s="96">
        <v>136.087</v>
      </c>
      <c r="J12" s="96">
        <v>133.682</v>
      </c>
      <c r="K12" s="96">
        <v>2.405</v>
      </c>
      <c r="L12" s="96">
        <v>49.611</v>
      </c>
      <c r="M12" s="96">
        <v>86.476</v>
      </c>
      <c r="N12" s="96">
        <v>108.655</v>
      </c>
      <c r="O12" s="96">
        <v>105.5</v>
      </c>
      <c r="P12" s="96">
        <v>3.155</v>
      </c>
      <c r="Q12" s="96">
        <v>109.713</v>
      </c>
      <c r="R12" s="96">
        <v>4.971</v>
      </c>
      <c r="S12" s="96">
        <v>0.076</v>
      </c>
      <c r="T12" s="96">
        <v>4.895</v>
      </c>
      <c r="U12" s="96">
        <v>0.004</v>
      </c>
      <c r="V12" s="96">
        <v>125.32</v>
      </c>
    </row>
    <row r="13" spans="1:22" s="94" customFormat="1" ht="11.25" customHeight="1">
      <c r="A13" s="132"/>
      <c r="B13" s="134" t="s">
        <v>83</v>
      </c>
      <c r="C13" s="97">
        <v>22.108</v>
      </c>
      <c r="D13" s="98">
        <v>0.537</v>
      </c>
      <c r="E13" s="98">
        <v>0.537</v>
      </c>
      <c r="F13" s="98">
        <v>0</v>
      </c>
      <c r="G13" s="98">
        <v>0.515</v>
      </c>
      <c r="H13" s="98">
        <v>0.022</v>
      </c>
      <c r="I13" s="98">
        <v>21.571</v>
      </c>
      <c r="J13" s="98">
        <v>21.553</v>
      </c>
      <c r="K13" s="98">
        <v>0.018</v>
      </c>
      <c r="L13" s="98">
        <v>13.787</v>
      </c>
      <c r="M13" s="98">
        <v>7.784</v>
      </c>
      <c r="N13" s="98">
        <v>17.317</v>
      </c>
      <c r="O13" s="98">
        <v>17.176</v>
      </c>
      <c r="P13" s="98">
        <v>0.141</v>
      </c>
      <c r="Q13" s="98">
        <v>18.94</v>
      </c>
      <c r="R13" s="98">
        <v>0.7</v>
      </c>
      <c r="S13" s="98">
        <v>0.022</v>
      </c>
      <c r="T13" s="98">
        <v>0.678</v>
      </c>
      <c r="U13" s="98">
        <v>0</v>
      </c>
      <c r="V13" s="98">
        <v>30.059</v>
      </c>
    </row>
    <row r="14" spans="1:22" s="94" customFormat="1" ht="11.25" customHeight="1">
      <c r="A14" s="132"/>
      <c r="B14" s="134" t="s">
        <v>84</v>
      </c>
      <c r="C14" s="97">
        <v>6.511</v>
      </c>
      <c r="D14" s="98">
        <v>2.188</v>
      </c>
      <c r="E14" s="98">
        <v>2.188</v>
      </c>
      <c r="F14" s="98">
        <v>0</v>
      </c>
      <c r="G14" s="98">
        <v>2.05</v>
      </c>
      <c r="H14" s="98">
        <v>0.138</v>
      </c>
      <c r="I14" s="98">
        <v>4.323</v>
      </c>
      <c r="J14" s="98">
        <v>4.314</v>
      </c>
      <c r="K14" s="98">
        <v>0.009</v>
      </c>
      <c r="L14" s="98">
        <v>2.676</v>
      </c>
      <c r="M14" s="98">
        <v>1.647</v>
      </c>
      <c r="N14" s="98">
        <v>2.948</v>
      </c>
      <c r="O14" s="98">
        <v>2.835</v>
      </c>
      <c r="P14" s="98">
        <v>0.113</v>
      </c>
      <c r="Q14" s="98">
        <v>2.835</v>
      </c>
      <c r="R14" s="98">
        <v>2.301</v>
      </c>
      <c r="S14" s="98">
        <v>0</v>
      </c>
      <c r="T14" s="98">
        <v>2.301</v>
      </c>
      <c r="U14" s="98">
        <v>0.46</v>
      </c>
      <c r="V14" s="98">
        <v>2.848</v>
      </c>
    </row>
    <row r="15" spans="1:22" s="94" customFormat="1" ht="11.25" customHeight="1">
      <c r="A15" s="132"/>
      <c r="B15" s="134" t="s">
        <v>85</v>
      </c>
      <c r="C15" s="97">
        <v>13.862</v>
      </c>
      <c r="D15" s="98">
        <v>1.041</v>
      </c>
      <c r="E15" s="98">
        <v>1.041</v>
      </c>
      <c r="F15" s="98">
        <v>0</v>
      </c>
      <c r="G15" s="98">
        <v>0.238</v>
      </c>
      <c r="H15" s="98">
        <v>0.803</v>
      </c>
      <c r="I15" s="98">
        <v>12.821</v>
      </c>
      <c r="J15" s="98">
        <v>12.821</v>
      </c>
      <c r="K15" s="98">
        <v>0</v>
      </c>
      <c r="L15" s="98">
        <v>8.513</v>
      </c>
      <c r="M15" s="98">
        <v>4.308</v>
      </c>
      <c r="N15" s="98">
        <v>11.728</v>
      </c>
      <c r="O15" s="98">
        <v>11.643</v>
      </c>
      <c r="P15" s="98">
        <v>0.085</v>
      </c>
      <c r="Q15" s="98">
        <v>12.319</v>
      </c>
      <c r="R15" s="98">
        <v>1.13</v>
      </c>
      <c r="S15" s="98">
        <v>0.004</v>
      </c>
      <c r="T15" s="98">
        <v>1.126</v>
      </c>
      <c r="U15" s="98">
        <v>0</v>
      </c>
      <c r="V15" s="98">
        <v>18.639</v>
      </c>
    </row>
    <row r="16" spans="1:22" s="94" customFormat="1" ht="11.25" customHeight="1">
      <c r="A16" s="132"/>
      <c r="B16" s="134" t="s">
        <v>86</v>
      </c>
      <c r="C16" s="97">
        <v>5.614</v>
      </c>
      <c r="D16" s="98">
        <v>0.077</v>
      </c>
      <c r="E16" s="98">
        <v>0.077</v>
      </c>
      <c r="F16" s="98">
        <v>0</v>
      </c>
      <c r="G16" s="98">
        <v>0.01</v>
      </c>
      <c r="H16" s="98">
        <v>0.067</v>
      </c>
      <c r="I16" s="98">
        <v>5.537</v>
      </c>
      <c r="J16" s="98">
        <v>5.37</v>
      </c>
      <c r="K16" s="98">
        <v>0.167</v>
      </c>
      <c r="L16" s="98">
        <v>3.992</v>
      </c>
      <c r="M16" s="98">
        <v>1.545</v>
      </c>
      <c r="N16" s="98">
        <v>4.783</v>
      </c>
      <c r="O16" s="98">
        <v>4.499</v>
      </c>
      <c r="P16" s="98">
        <v>0.284</v>
      </c>
      <c r="Q16" s="98">
        <v>4.499</v>
      </c>
      <c r="R16" s="98">
        <v>0.386</v>
      </c>
      <c r="S16" s="98">
        <v>0.025</v>
      </c>
      <c r="T16" s="98">
        <v>0.361</v>
      </c>
      <c r="U16" s="98">
        <v>0.003</v>
      </c>
      <c r="V16" s="98">
        <v>7.966</v>
      </c>
    </row>
    <row r="17" spans="1:22" s="94" customFormat="1" ht="11.25" customHeight="1">
      <c r="A17" s="132"/>
      <c r="B17" s="134" t="s">
        <v>87</v>
      </c>
      <c r="C17" s="97">
        <v>79.913</v>
      </c>
      <c r="D17" s="98">
        <v>13.656</v>
      </c>
      <c r="E17" s="98">
        <v>13.656</v>
      </c>
      <c r="F17" s="98">
        <v>0</v>
      </c>
      <c r="G17" s="98">
        <v>12.74</v>
      </c>
      <c r="H17" s="98">
        <v>0.916</v>
      </c>
      <c r="I17" s="98">
        <v>66.257</v>
      </c>
      <c r="J17" s="98">
        <v>66.145</v>
      </c>
      <c r="K17" s="98">
        <v>0.112</v>
      </c>
      <c r="L17" s="98">
        <v>18.245</v>
      </c>
      <c r="M17" s="98">
        <v>48.012</v>
      </c>
      <c r="N17" s="98">
        <v>59.831</v>
      </c>
      <c r="O17" s="98">
        <v>54.37</v>
      </c>
      <c r="P17" s="98">
        <v>5.461</v>
      </c>
      <c r="Q17" s="98">
        <v>60.725</v>
      </c>
      <c r="R17" s="98">
        <v>19.117</v>
      </c>
      <c r="S17" s="98">
        <v>0</v>
      </c>
      <c r="T17" s="98">
        <v>19.117</v>
      </c>
      <c r="U17" s="98">
        <v>0</v>
      </c>
      <c r="V17" s="98">
        <v>113.578</v>
      </c>
    </row>
    <row r="18" spans="1:22" s="94" customFormat="1" ht="11.25" customHeight="1">
      <c r="A18" s="132"/>
      <c r="B18" s="134" t="s">
        <v>88</v>
      </c>
      <c r="C18" s="97">
        <v>15.577</v>
      </c>
      <c r="D18" s="98">
        <v>0.013</v>
      </c>
      <c r="E18" s="98">
        <v>0.013</v>
      </c>
      <c r="F18" s="98">
        <v>0</v>
      </c>
      <c r="G18" s="98">
        <v>0.013</v>
      </c>
      <c r="H18" s="98">
        <v>0</v>
      </c>
      <c r="I18" s="98">
        <v>15.564</v>
      </c>
      <c r="J18" s="98">
        <v>15.564</v>
      </c>
      <c r="K18" s="98">
        <v>0</v>
      </c>
      <c r="L18" s="98">
        <v>8.44</v>
      </c>
      <c r="M18" s="98">
        <v>7.124</v>
      </c>
      <c r="N18" s="98">
        <v>14.061</v>
      </c>
      <c r="O18" s="98">
        <v>13.703</v>
      </c>
      <c r="P18" s="98">
        <v>0.358</v>
      </c>
      <c r="Q18" s="98">
        <v>13.703</v>
      </c>
      <c r="R18" s="98">
        <v>0.371</v>
      </c>
      <c r="S18" s="98">
        <v>0</v>
      </c>
      <c r="T18" s="98">
        <v>0.371</v>
      </c>
      <c r="U18" s="98">
        <v>0</v>
      </c>
      <c r="V18" s="98">
        <v>25.106</v>
      </c>
    </row>
    <row r="19" spans="1:22" s="94" customFormat="1" ht="11.25" customHeight="1">
      <c r="A19" s="132"/>
      <c r="B19" s="135" t="s">
        <v>89</v>
      </c>
      <c r="C19" s="97">
        <v>100.22</v>
      </c>
      <c r="D19" s="98">
        <v>1.757</v>
      </c>
      <c r="E19" s="98">
        <v>1.757</v>
      </c>
      <c r="F19" s="98">
        <v>0</v>
      </c>
      <c r="G19" s="98">
        <v>0.911</v>
      </c>
      <c r="H19" s="98">
        <v>0.846</v>
      </c>
      <c r="I19" s="98">
        <v>98.463</v>
      </c>
      <c r="J19" s="98">
        <v>98.321</v>
      </c>
      <c r="K19" s="98">
        <v>0.142</v>
      </c>
      <c r="L19" s="98">
        <v>42.944</v>
      </c>
      <c r="M19" s="98">
        <v>55.519</v>
      </c>
      <c r="N19" s="98">
        <v>63.628</v>
      </c>
      <c r="O19" s="98">
        <v>61.217</v>
      </c>
      <c r="P19" s="98">
        <v>2.411</v>
      </c>
      <c r="Q19" s="98">
        <v>63.035</v>
      </c>
      <c r="R19" s="98">
        <v>4.168</v>
      </c>
      <c r="S19" s="98">
        <v>0</v>
      </c>
      <c r="T19" s="98">
        <v>4.168</v>
      </c>
      <c r="U19" s="98">
        <v>0.005</v>
      </c>
      <c r="V19" s="98">
        <v>78.957</v>
      </c>
    </row>
    <row r="20" spans="1:22" s="94" customFormat="1" ht="11.25" customHeight="1">
      <c r="A20" s="132"/>
      <c r="B20" s="134" t="s">
        <v>90</v>
      </c>
      <c r="C20" s="97">
        <v>7.765</v>
      </c>
      <c r="D20" s="98">
        <v>0.012</v>
      </c>
      <c r="E20" s="98">
        <v>0.012</v>
      </c>
      <c r="F20" s="98">
        <v>0</v>
      </c>
      <c r="G20" s="98">
        <v>0.012</v>
      </c>
      <c r="H20" s="98">
        <v>0</v>
      </c>
      <c r="I20" s="98">
        <v>7.753</v>
      </c>
      <c r="J20" s="98">
        <v>7.753</v>
      </c>
      <c r="K20" s="98">
        <v>0</v>
      </c>
      <c r="L20" s="98">
        <v>3.014</v>
      </c>
      <c r="M20" s="98">
        <v>4.739</v>
      </c>
      <c r="N20" s="98">
        <v>4.51</v>
      </c>
      <c r="O20" s="98">
        <v>4.333</v>
      </c>
      <c r="P20" s="98">
        <v>0.177</v>
      </c>
      <c r="Q20" s="98">
        <v>6.385</v>
      </c>
      <c r="R20" s="98">
        <v>0.189</v>
      </c>
      <c r="S20" s="98">
        <v>0</v>
      </c>
      <c r="T20" s="98">
        <v>0.189</v>
      </c>
      <c r="U20" s="98">
        <v>0</v>
      </c>
      <c r="V20" s="98">
        <v>14.611</v>
      </c>
    </row>
    <row r="21" spans="1:22" s="94" customFormat="1" ht="11.25" customHeight="1">
      <c r="A21" s="132"/>
      <c r="B21" s="134" t="s">
        <v>91</v>
      </c>
      <c r="C21" s="97">
        <v>38.212</v>
      </c>
      <c r="D21" s="98">
        <v>2.535</v>
      </c>
      <c r="E21" s="98">
        <v>2.535</v>
      </c>
      <c r="F21" s="98">
        <v>0</v>
      </c>
      <c r="G21" s="98">
        <v>0.504</v>
      </c>
      <c r="H21" s="98">
        <v>2.031</v>
      </c>
      <c r="I21" s="98">
        <v>35.677</v>
      </c>
      <c r="J21" s="98">
        <v>35.626</v>
      </c>
      <c r="K21" s="98">
        <v>0.051</v>
      </c>
      <c r="L21" s="98">
        <v>10.271</v>
      </c>
      <c r="M21" s="98">
        <v>25.406</v>
      </c>
      <c r="N21" s="98">
        <v>28.494</v>
      </c>
      <c r="O21" s="98">
        <v>25.948</v>
      </c>
      <c r="P21" s="98">
        <v>2.546</v>
      </c>
      <c r="Q21" s="98">
        <v>27.855</v>
      </c>
      <c r="R21" s="98">
        <v>5.081</v>
      </c>
      <c r="S21" s="98">
        <v>0</v>
      </c>
      <c r="T21" s="98">
        <v>5.081</v>
      </c>
      <c r="U21" s="98">
        <v>0</v>
      </c>
      <c r="V21" s="98">
        <v>43.671</v>
      </c>
    </row>
    <row r="22" spans="1:22" s="94" customFormat="1" ht="11.25" customHeight="1">
      <c r="A22" s="132"/>
      <c r="B22" s="134" t="s">
        <v>92</v>
      </c>
      <c r="C22" s="97">
        <v>12.009</v>
      </c>
      <c r="D22" s="98">
        <v>0.318</v>
      </c>
      <c r="E22" s="98">
        <v>0.318</v>
      </c>
      <c r="F22" s="98">
        <v>0</v>
      </c>
      <c r="G22" s="98">
        <v>0.18</v>
      </c>
      <c r="H22" s="98">
        <v>0.138</v>
      </c>
      <c r="I22" s="98">
        <v>11.691</v>
      </c>
      <c r="J22" s="98">
        <v>11.682</v>
      </c>
      <c r="K22" s="98">
        <v>0.009</v>
      </c>
      <c r="L22" s="98">
        <v>3.908</v>
      </c>
      <c r="M22" s="98">
        <v>7.783</v>
      </c>
      <c r="N22" s="98">
        <v>7.13</v>
      </c>
      <c r="O22" s="98">
        <v>6.315</v>
      </c>
      <c r="P22" s="98">
        <v>0.815</v>
      </c>
      <c r="Q22" s="98">
        <v>6.315</v>
      </c>
      <c r="R22" s="98">
        <v>1.133</v>
      </c>
      <c r="S22" s="98">
        <v>0</v>
      </c>
      <c r="T22" s="98">
        <v>1.133</v>
      </c>
      <c r="U22" s="98">
        <v>0</v>
      </c>
      <c r="V22" s="98">
        <v>6.37</v>
      </c>
    </row>
    <row r="23" spans="1:22" s="94" customFormat="1" ht="11.25" customHeight="1">
      <c r="A23" s="132"/>
      <c r="B23" s="134" t="s">
        <v>93</v>
      </c>
      <c r="C23" s="97">
        <v>0.076</v>
      </c>
      <c r="D23" s="98">
        <v>0</v>
      </c>
      <c r="E23" s="98">
        <v>0</v>
      </c>
      <c r="F23" s="98">
        <v>0</v>
      </c>
      <c r="G23" s="98">
        <v>0</v>
      </c>
      <c r="H23" s="98">
        <v>0</v>
      </c>
      <c r="I23" s="98">
        <v>0.076</v>
      </c>
      <c r="J23" s="98">
        <v>0.076</v>
      </c>
      <c r="K23" s="98">
        <v>0</v>
      </c>
      <c r="L23" s="98">
        <v>0.076</v>
      </c>
      <c r="M23" s="98">
        <v>0</v>
      </c>
      <c r="N23" s="98">
        <v>0.04</v>
      </c>
      <c r="O23" s="98">
        <v>0</v>
      </c>
      <c r="P23" s="98">
        <v>0.04</v>
      </c>
      <c r="Q23" s="98">
        <v>0</v>
      </c>
      <c r="R23" s="98">
        <v>0.04</v>
      </c>
      <c r="S23" s="98">
        <v>0</v>
      </c>
      <c r="T23" s="98">
        <v>0.04</v>
      </c>
      <c r="U23" s="98">
        <v>0</v>
      </c>
      <c r="V23" s="98">
        <v>0</v>
      </c>
    </row>
    <row r="24" spans="1:22" s="94" customFormat="1" ht="11.25" customHeight="1">
      <c r="A24" s="132"/>
      <c r="B24" s="134" t="s">
        <v>94</v>
      </c>
      <c r="C24" s="97">
        <v>364.126</v>
      </c>
      <c r="D24" s="98">
        <v>9.173</v>
      </c>
      <c r="E24" s="98">
        <v>9.173</v>
      </c>
      <c r="F24" s="98">
        <v>0</v>
      </c>
      <c r="G24" s="98">
        <v>4.607</v>
      </c>
      <c r="H24" s="98">
        <v>4.566</v>
      </c>
      <c r="I24" s="98">
        <v>354.953</v>
      </c>
      <c r="J24" s="98">
        <v>354.941</v>
      </c>
      <c r="K24" s="98">
        <v>0.012</v>
      </c>
      <c r="L24" s="98">
        <v>309.257</v>
      </c>
      <c r="M24" s="98">
        <v>45.696</v>
      </c>
      <c r="N24" s="98">
        <v>345.311</v>
      </c>
      <c r="O24" s="98">
        <v>342.053</v>
      </c>
      <c r="P24" s="98">
        <v>3.258</v>
      </c>
      <c r="Q24" s="98">
        <v>372.688</v>
      </c>
      <c r="R24" s="98">
        <v>12.463</v>
      </c>
      <c r="S24" s="98">
        <v>0.032</v>
      </c>
      <c r="T24" s="98">
        <v>12.431</v>
      </c>
      <c r="U24" s="98">
        <v>0.15</v>
      </c>
      <c r="V24" s="98">
        <v>383.421</v>
      </c>
    </row>
    <row r="25" spans="1:22" s="94" customFormat="1" ht="11.25" customHeight="1">
      <c r="A25" s="132"/>
      <c r="B25" s="134" t="s">
        <v>95</v>
      </c>
      <c r="C25" s="97">
        <v>130.29</v>
      </c>
      <c r="D25" s="98">
        <v>11.858</v>
      </c>
      <c r="E25" s="98">
        <v>11.856</v>
      </c>
      <c r="F25" s="98">
        <v>0.002</v>
      </c>
      <c r="G25" s="98">
        <v>4.502</v>
      </c>
      <c r="H25" s="98">
        <v>7.356</v>
      </c>
      <c r="I25" s="98">
        <v>118.432</v>
      </c>
      <c r="J25" s="98">
        <v>118.429</v>
      </c>
      <c r="K25" s="98">
        <v>0.003</v>
      </c>
      <c r="L25" s="98">
        <v>76.476</v>
      </c>
      <c r="M25" s="98">
        <v>41.956</v>
      </c>
      <c r="N25" s="98">
        <v>116.141</v>
      </c>
      <c r="O25" s="98">
        <v>114.331</v>
      </c>
      <c r="P25" s="98">
        <v>1.81</v>
      </c>
      <c r="Q25" s="98">
        <v>1436.387</v>
      </c>
      <c r="R25" s="98">
        <v>13.785</v>
      </c>
      <c r="S25" s="98">
        <v>0.117</v>
      </c>
      <c r="T25" s="98">
        <v>13.668000000000001</v>
      </c>
      <c r="U25" s="98">
        <v>0</v>
      </c>
      <c r="V25" s="98">
        <v>3832.557</v>
      </c>
    </row>
    <row r="26" spans="1:22" s="94" customFormat="1" ht="11.25" customHeight="1">
      <c r="A26" s="132"/>
      <c r="B26" s="134" t="s">
        <v>96</v>
      </c>
      <c r="C26" s="97">
        <v>37.831</v>
      </c>
      <c r="D26" s="98">
        <v>3.52</v>
      </c>
      <c r="E26" s="98">
        <v>3.52</v>
      </c>
      <c r="F26" s="98">
        <v>0</v>
      </c>
      <c r="G26" s="98">
        <v>2.965</v>
      </c>
      <c r="H26" s="98">
        <v>0.555</v>
      </c>
      <c r="I26" s="98">
        <v>34.311</v>
      </c>
      <c r="J26" s="98">
        <v>34.307</v>
      </c>
      <c r="K26" s="98">
        <v>0.004</v>
      </c>
      <c r="L26" s="98">
        <v>23.105</v>
      </c>
      <c r="M26" s="98">
        <v>11.206</v>
      </c>
      <c r="N26" s="98">
        <v>23.881</v>
      </c>
      <c r="O26" s="98">
        <v>18.873</v>
      </c>
      <c r="P26" s="98">
        <v>5.008</v>
      </c>
      <c r="Q26" s="98">
        <v>18.926</v>
      </c>
      <c r="R26" s="98">
        <v>8.528</v>
      </c>
      <c r="S26" s="98">
        <v>0</v>
      </c>
      <c r="T26" s="98">
        <v>8.527999999999999</v>
      </c>
      <c r="U26" s="98">
        <v>0.026</v>
      </c>
      <c r="V26" s="98">
        <v>28.767</v>
      </c>
    </row>
    <row r="27" spans="1:22" s="94" customFormat="1" ht="11.25" customHeight="1">
      <c r="A27" s="132"/>
      <c r="B27" s="134" t="s">
        <v>97</v>
      </c>
      <c r="C27" s="97">
        <v>50.197</v>
      </c>
      <c r="D27" s="98">
        <v>3.198</v>
      </c>
      <c r="E27" s="98">
        <v>0.718</v>
      </c>
      <c r="F27" s="98">
        <v>2.48</v>
      </c>
      <c r="G27" s="98">
        <v>2.883</v>
      </c>
      <c r="H27" s="98">
        <v>0.315</v>
      </c>
      <c r="I27" s="98">
        <v>46.999</v>
      </c>
      <c r="J27" s="98">
        <v>46.963</v>
      </c>
      <c r="K27" s="98">
        <v>0.036</v>
      </c>
      <c r="L27" s="98">
        <v>20.777</v>
      </c>
      <c r="M27" s="98">
        <v>26.222</v>
      </c>
      <c r="N27" s="98">
        <v>37.713</v>
      </c>
      <c r="O27" s="98">
        <v>36.377</v>
      </c>
      <c r="P27" s="98">
        <v>1.336</v>
      </c>
      <c r="Q27" s="98">
        <v>37.982</v>
      </c>
      <c r="R27" s="98">
        <v>4.534</v>
      </c>
      <c r="S27" s="98">
        <v>0</v>
      </c>
      <c r="T27" s="98">
        <v>4.534000000000001</v>
      </c>
      <c r="U27" s="98">
        <v>0.106</v>
      </c>
      <c r="V27" s="98">
        <v>80.417</v>
      </c>
    </row>
    <row r="28" spans="1:22" s="94" customFormat="1" ht="11.25" customHeight="1">
      <c r="A28" s="132"/>
      <c r="B28" s="134" t="s">
        <v>98</v>
      </c>
      <c r="C28" s="97">
        <v>18.891</v>
      </c>
      <c r="D28" s="98">
        <v>0.891</v>
      </c>
      <c r="E28" s="98">
        <v>0.891</v>
      </c>
      <c r="F28" s="98">
        <v>0</v>
      </c>
      <c r="G28" s="98">
        <v>0.891</v>
      </c>
      <c r="H28" s="98">
        <v>0</v>
      </c>
      <c r="I28" s="98">
        <v>18</v>
      </c>
      <c r="J28" s="98">
        <v>17.995</v>
      </c>
      <c r="K28" s="98">
        <v>0.005</v>
      </c>
      <c r="L28" s="98">
        <v>11.952</v>
      </c>
      <c r="M28" s="98">
        <v>6.048</v>
      </c>
      <c r="N28" s="98">
        <v>14.951</v>
      </c>
      <c r="O28" s="98">
        <v>14.755</v>
      </c>
      <c r="P28" s="98">
        <v>0.196</v>
      </c>
      <c r="Q28" s="98">
        <v>15.368</v>
      </c>
      <c r="R28" s="98">
        <v>1.087</v>
      </c>
      <c r="S28" s="98">
        <v>0</v>
      </c>
      <c r="T28" s="98">
        <v>1.087</v>
      </c>
      <c r="U28" s="98">
        <v>0</v>
      </c>
      <c r="V28" s="98">
        <v>33.521</v>
      </c>
    </row>
    <row r="29" spans="1:22" s="94" customFormat="1" ht="11.25" customHeight="1">
      <c r="A29" s="132"/>
      <c r="B29" s="134" t="s">
        <v>99</v>
      </c>
      <c r="C29" s="97">
        <v>47.706</v>
      </c>
      <c r="D29" s="98">
        <v>1.073</v>
      </c>
      <c r="E29" s="98">
        <v>0.676</v>
      </c>
      <c r="F29" s="98">
        <v>0.397</v>
      </c>
      <c r="G29" s="98">
        <v>1.003</v>
      </c>
      <c r="H29" s="98">
        <v>0.07</v>
      </c>
      <c r="I29" s="98">
        <v>46.633</v>
      </c>
      <c r="J29" s="98">
        <v>46.594</v>
      </c>
      <c r="K29" s="98">
        <v>0.039</v>
      </c>
      <c r="L29" s="98">
        <v>31.359</v>
      </c>
      <c r="M29" s="98">
        <v>15.274</v>
      </c>
      <c r="N29" s="98">
        <v>39.34</v>
      </c>
      <c r="O29" s="98">
        <v>38.179</v>
      </c>
      <c r="P29" s="98">
        <v>1.161</v>
      </c>
      <c r="Q29" s="98">
        <v>38.19</v>
      </c>
      <c r="R29" s="98">
        <v>2.234</v>
      </c>
      <c r="S29" s="98">
        <v>0</v>
      </c>
      <c r="T29" s="98">
        <v>2.234</v>
      </c>
      <c r="U29" s="98">
        <v>0</v>
      </c>
      <c r="V29" s="98">
        <v>66.511</v>
      </c>
    </row>
    <row r="30" spans="1:22" s="94" customFormat="1" ht="11.25" customHeight="1">
      <c r="A30" s="132"/>
      <c r="B30" s="134" t="s">
        <v>100</v>
      </c>
      <c r="C30" s="97">
        <v>17.537</v>
      </c>
      <c r="D30" s="98">
        <v>0.069</v>
      </c>
      <c r="E30" s="98">
        <v>0.059</v>
      </c>
      <c r="F30" s="98">
        <v>0.01</v>
      </c>
      <c r="G30" s="98">
        <v>0.061</v>
      </c>
      <c r="H30" s="98">
        <v>0.008</v>
      </c>
      <c r="I30" s="98">
        <v>17.468</v>
      </c>
      <c r="J30" s="98">
        <v>17.178</v>
      </c>
      <c r="K30" s="98">
        <v>0.29</v>
      </c>
      <c r="L30" s="98">
        <v>7.012</v>
      </c>
      <c r="M30" s="98">
        <v>10.456</v>
      </c>
      <c r="N30" s="98">
        <v>13.726</v>
      </c>
      <c r="O30" s="98">
        <v>13.53</v>
      </c>
      <c r="P30" s="98">
        <v>0.196</v>
      </c>
      <c r="Q30" s="98">
        <v>13.58</v>
      </c>
      <c r="R30" s="98">
        <v>0.265</v>
      </c>
      <c r="S30" s="98">
        <v>0</v>
      </c>
      <c r="T30" s="98">
        <v>0.265</v>
      </c>
      <c r="U30" s="98">
        <v>0</v>
      </c>
      <c r="V30" s="98">
        <v>18.725</v>
      </c>
    </row>
    <row r="31" spans="1:22" s="94" customFormat="1" ht="11.25" customHeight="1">
      <c r="A31" s="132"/>
      <c r="B31" s="134" t="s">
        <v>101</v>
      </c>
      <c r="C31" s="97">
        <v>33.862</v>
      </c>
      <c r="D31" s="98">
        <v>0.379</v>
      </c>
      <c r="E31" s="98">
        <v>0.375</v>
      </c>
      <c r="F31" s="98">
        <v>0.004</v>
      </c>
      <c r="G31" s="98">
        <v>0.342</v>
      </c>
      <c r="H31" s="98">
        <v>0.037</v>
      </c>
      <c r="I31" s="98">
        <v>33.483</v>
      </c>
      <c r="J31" s="98">
        <v>33.469</v>
      </c>
      <c r="K31" s="98">
        <v>0.014</v>
      </c>
      <c r="L31" s="98">
        <v>6.11</v>
      </c>
      <c r="M31" s="98">
        <v>27.373</v>
      </c>
      <c r="N31" s="98">
        <v>27.199</v>
      </c>
      <c r="O31" s="98">
        <v>26.688</v>
      </c>
      <c r="P31" s="98">
        <v>0.511</v>
      </c>
      <c r="Q31" s="98">
        <v>27.451</v>
      </c>
      <c r="R31" s="98">
        <v>0.89</v>
      </c>
      <c r="S31" s="98">
        <v>0</v>
      </c>
      <c r="T31" s="98">
        <v>0.89</v>
      </c>
      <c r="U31" s="98">
        <v>0</v>
      </c>
      <c r="V31" s="98">
        <v>30.8</v>
      </c>
    </row>
    <row r="32" spans="1:22" s="94" customFormat="1" ht="11.25" customHeight="1">
      <c r="A32" s="132"/>
      <c r="B32" s="134" t="s">
        <v>102</v>
      </c>
      <c r="C32" s="97">
        <v>24.151</v>
      </c>
      <c r="D32" s="98">
        <v>0.219</v>
      </c>
      <c r="E32" s="98">
        <v>0.219</v>
      </c>
      <c r="F32" s="98">
        <v>0</v>
      </c>
      <c r="G32" s="98">
        <v>0.219</v>
      </c>
      <c r="H32" s="98">
        <v>0</v>
      </c>
      <c r="I32" s="98">
        <v>23.932</v>
      </c>
      <c r="J32" s="98">
        <v>23.925</v>
      </c>
      <c r="K32" s="98">
        <v>0.007</v>
      </c>
      <c r="L32" s="98">
        <v>6.514</v>
      </c>
      <c r="M32" s="98">
        <v>17.418</v>
      </c>
      <c r="N32" s="98">
        <v>10.845</v>
      </c>
      <c r="O32" s="98">
        <v>10.659</v>
      </c>
      <c r="P32" s="98">
        <v>0.186</v>
      </c>
      <c r="Q32" s="98">
        <v>11.013</v>
      </c>
      <c r="R32" s="98">
        <v>0.405</v>
      </c>
      <c r="S32" s="98">
        <v>0</v>
      </c>
      <c r="T32" s="98">
        <v>0.405</v>
      </c>
      <c r="U32" s="98">
        <v>0</v>
      </c>
      <c r="V32" s="98">
        <v>29.848</v>
      </c>
    </row>
    <row r="33" spans="1:22" s="94" customFormat="1" ht="11.25" customHeight="1">
      <c r="A33" s="132"/>
      <c r="B33" s="134" t="s">
        <v>103</v>
      </c>
      <c r="C33" s="97">
        <v>1.434</v>
      </c>
      <c r="D33" s="98">
        <v>0.016</v>
      </c>
      <c r="E33" s="98">
        <v>0.016</v>
      </c>
      <c r="F33" s="98">
        <v>0</v>
      </c>
      <c r="G33" s="98">
        <v>0.016</v>
      </c>
      <c r="H33" s="98">
        <v>0</v>
      </c>
      <c r="I33" s="98">
        <v>1.418</v>
      </c>
      <c r="J33" s="98">
        <v>1.363</v>
      </c>
      <c r="K33" s="98">
        <v>0.055</v>
      </c>
      <c r="L33" s="98">
        <v>0.899</v>
      </c>
      <c r="M33" s="98">
        <v>0.519</v>
      </c>
      <c r="N33" s="98">
        <v>1.228</v>
      </c>
      <c r="O33" s="98">
        <v>1.131</v>
      </c>
      <c r="P33" s="98">
        <v>0.097</v>
      </c>
      <c r="Q33" s="98">
        <v>1.131</v>
      </c>
      <c r="R33" s="98">
        <v>0.113</v>
      </c>
      <c r="S33" s="98">
        <v>0</v>
      </c>
      <c r="T33" s="98">
        <v>0.113</v>
      </c>
      <c r="U33" s="98">
        <v>0</v>
      </c>
      <c r="V33" s="98">
        <v>2.854</v>
      </c>
    </row>
    <row r="34" spans="1:22" s="94" customFormat="1" ht="11.25" customHeight="1">
      <c r="A34" s="132"/>
      <c r="B34" s="134" t="s">
        <v>104</v>
      </c>
      <c r="C34" s="97">
        <v>19.661</v>
      </c>
      <c r="D34" s="98">
        <v>1.068</v>
      </c>
      <c r="E34" s="98">
        <v>1.065</v>
      </c>
      <c r="F34" s="98">
        <v>0.003</v>
      </c>
      <c r="G34" s="98">
        <v>0.576</v>
      </c>
      <c r="H34" s="98">
        <v>0.492</v>
      </c>
      <c r="I34" s="98">
        <v>18.593</v>
      </c>
      <c r="J34" s="98">
        <v>18.446</v>
      </c>
      <c r="K34" s="98">
        <v>0.147</v>
      </c>
      <c r="L34" s="98">
        <v>12.848</v>
      </c>
      <c r="M34" s="98">
        <v>5.745</v>
      </c>
      <c r="N34" s="98">
        <v>14.632</v>
      </c>
      <c r="O34" s="98">
        <v>14.13</v>
      </c>
      <c r="P34" s="98">
        <v>0.502</v>
      </c>
      <c r="Q34" s="98">
        <v>14.13</v>
      </c>
      <c r="R34" s="98">
        <v>1.57</v>
      </c>
      <c r="S34" s="98">
        <v>0</v>
      </c>
      <c r="T34" s="98">
        <v>1.57</v>
      </c>
      <c r="U34" s="98">
        <v>0</v>
      </c>
      <c r="V34" s="98">
        <v>26.281</v>
      </c>
    </row>
    <row r="35" spans="1:22" s="94" customFormat="1" ht="11.25" customHeight="1">
      <c r="A35" s="136"/>
      <c r="B35" s="137" t="s">
        <v>105</v>
      </c>
      <c r="C35" s="99">
        <v>4.827</v>
      </c>
      <c r="D35" s="100">
        <v>0.177</v>
      </c>
      <c r="E35" s="100">
        <v>0.177</v>
      </c>
      <c r="F35" s="100">
        <v>0</v>
      </c>
      <c r="G35" s="100">
        <v>0.006</v>
      </c>
      <c r="H35" s="100">
        <v>0.171</v>
      </c>
      <c r="I35" s="100">
        <v>4.65</v>
      </c>
      <c r="J35" s="100">
        <v>4.525</v>
      </c>
      <c r="K35" s="100">
        <v>0.125</v>
      </c>
      <c r="L35" s="100">
        <v>2.127</v>
      </c>
      <c r="M35" s="100">
        <v>2.523</v>
      </c>
      <c r="N35" s="100">
        <v>3.258</v>
      </c>
      <c r="O35" s="100">
        <v>2.924</v>
      </c>
      <c r="P35" s="100">
        <v>0.334</v>
      </c>
      <c r="Q35" s="100">
        <v>3.038</v>
      </c>
      <c r="R35" s="100">
        <v>0.511</v>
      </c>
      <c r="S35" s="100">
        <v>0</v>
      </c>
      <c r="T35" s="100">
        <v>0.511</v>
      </c>
      <c r="U35" s="100">
        <v>0</v>
      </c>
      <c r="V35" s="100">
        <v>4.133</v>
      </c>
    </row>
    <row r="36" spans="1:22" s="94" customFormat="1" ht="11.25" customHeight="1">
      <c r="A36" s="138" t="s">
        <v>194</v>
      </c>
      <c r="B36" s="139"/>
      <c r="C36" s="76">
        <v>9.674</v>
      </c>
      <c r="D36" s="56"/>
      <c r="E36" s="56"/>
      <c r="F36" s="56"/>
      <c r="G36" s="56"/>
      <c r="H36" s="56"/>
      <c r="I36" s="56">
        <v>9.674</v>
      </c>
      <c r="J36" s="56">
        <v>9.674</v>
      </c>
      <c r="K36" s="56"/>
      <c r="L36" s="56">
        <v>9.674</v>
      </c>
      <c r="M36" s="56"/>
      <c r="N36" s="56">
        <v>8.277</v>
      </c>
      <c r="O36" s="56">
        <v>8.277</v>
      </c>
      <c r="P36" s="56"/>
      <c r="Q36" s="56">
        <f>8.277+3042.148</f>
        <v>3050.425</v>
      </c>
      <c r="R36" s="56"/>
      <c r="S36" s="56"/>
      <c r="T36" s="56"/>
      <c r="U36" s="56"/>
      <c r="V36" s="56">
        <f>8.277+3042.148</f>
        <v>3050.425</v>
      </c>
    </row>
    <row r="37" spans="1:22" s="94" customFormat="1" ht="11.25" customHeight="1">
      <c r="A37" s="132" t="s">
        <v>106</v>
      </c>
      <c r="B37" s="133"/>
      <c r="C37" s="101">
        <v>422.74399999999997</v>
      </c>
      <c r="D37" s="102">
        <v>270.068</v>
      </c>
      <c r="E37" s="102">
        <v>5.736000000000001</v>
      </c>
      <c r="F37" s="102">
        <v>264.332</v>
      </c>
      <c r="G37" s="102">
        <v>265.441</v>
      </c>
      <c r="H37" s="102">
        <v>4.627</v>
      </c>
      <c r="I37" s="102">
        <v>152.67600000000002</v>
      </c>
      <c r="J37" s="102">
        <v>152.542</v>
      </c>
      <c r="K37" s="102">
        <v>0.134</v>
      </c>
      <c r="L37" s="102">
        <v>87.61800000000001</v>
      </c>
      <c r="M37" s="102">
        <v>65.05799999999999</v>
      </c>
      <c r="N37" s="102">
        <v>121.545</v>
      </c>
      <c r="O37" s="102">
        <v>121.20199999999998</v>
      </c>
      <c r="P37" s="102">
        <v>0.343</v>
      </c>
      <c r="Q37" s="102">
        <v>122.42</v>
      </c>
      <c r="R37" s="102">
        <v>296.27599999999995</v>
      </c>
      <c r="S37" s="102">
        <v>25.865</v>
      </c>
      <c r="T37" s="102">
        <v>270.411</v>
      </c>
      <c r="U37" s="102">
        <v>0.512</v>
      </c>
      <c r="V37" s="102">
        <v>181.037</v>
      </c>
    </row>
    <row r="38" spans="1:22" s="94" customFormat="1" ht="11.25" customHeight="1">
      <c r="A38" s="132" t="s">
        <v>107</v>
      </c>
      <c r="B38" s="135" t="s">
        <v>186</v>
      </c>
      <c r="C38" s="97">
        <v>302.127</v>
      </c>
      <c r="D38" s="98">
        <v>268.99</v>
      </c>
      <c r="E38" s="98">
        <v>4.658</v>
      </c>
      <c r="F38" s="98">
        <v>264.332</v>
      </c>
      <c r="G38" s="98">
        <v>264.363</v>
      </c>
      <c r="H38" s="98">
        <v>4.627</v>
      </c>
      <c r="I38" s="98">
        <v>33.137</v>
      </c>
      <c r="J38" s="98">
        <v>33.031</v>
      </c>
      <c r="K38" s="98">
        <v>0.106</v>
      </c>
      <c r="L38" s="98">
        <v>26.12</v>
      </c>
      <c r="M38" s="98">
        <v>7.017</v>
      </c>
      <c r="N38" s="98">
        <v>30.825</v>
      </c>
      <c r="O38" s="98">
        <v>30.552</v>
      </c>
      <c r="P38" s="98">
        <v>0.273</v>
      </c>
      <c r="Q38" s="98">
        <v>30.552</v>
      </c>
      <c r="R38" s="98">
        <v>295.125</v>
      </c>
      <c r="S38" s="98">
        <v>25.862</v>
      </c>
      <c r="T38" s="98">
        <v>269.26300000000003</v>
      </c>
      <c r="U38" s="98">
        <v>0</v>
      </c>
      <c r="V38" s="98">
        <v>89.163</v>
      </c>
    </row>
    <row r="39" spans="1:22" s="94" customFormat="1" ht="11.25" customHeight="1">
      <c r="A39" s="132"/>
      <c r="B39" s="135" t="s">
        <v>187</v>
      </c>
      <c r="C39" s="97">
        <v>1.691</v>
      </c>
      <c r="D39" s="98">
        <v>0</v>
      </c>
      <c r="E39" s="98">
        <v>0</v>
      </c>
      <c r="F39" s="98">
        <v>0</v>
      </c>
      <c r="G39" s="98">
        <v>0</v>
      </c>
      <c r="H39" s="98">
        <v>0</v>
      </c>
      <c r="I39" s="98">
        <v>1.691</v>
      </c>
      <c r="J39" s="98">
        <v>1.688</v>
      </c>
      <c r="K39" s="98">
        <v>0.003</v>
      </c>
      <c r="L39" s="98">
        <v>0.219</v>
      </c>
      <c r="M39" s="98">
        <v>1.472</v>
      </c>
      <c r="N39" s="98">
        <v>1.685</v>
      </c>
      <c r="O39" s="98">
        <v>1.678</v>
      </c>
      <c r="P39" s="98">
        <v>0.007</v>
      </c>
      <c r="Q39" s="98">
        <v>1.678</v>
      </c>
      <c r="R39" s="98">
        <v>0.007</v>
      </c>
      <c r="S39" s="98">
        <v>0</v>
      </c>
      <c r="T39" s="98">
        <v>0.007</v>
      </c>
      <c r="U39" s="98">
        <v>0</v>
      </c>
      <c r="V39" s="98">
        <v>1.678</v>
      </c>
    </row>
    <row r="40" spans="1:22" s="94" customFormat="1" ht="11.25" customHeight="1">
      <c r="A40" s="132"/>
      <c r="B40" s="140" t="s">
        <v>124</v>
      </c>
      <c r="C40" s="97">
        <v>0.164</v>
      </c>
      <c r="D40" s="98">
        <v>0.027</v>
      </c>
      <c r="E40" s="98">
        <v>0.027</v>
      </c>
      <c r="F40" s="98">
        <v>0</v>
      </c>
      <c r="G40" s="98">
        <v>0.027</v>
      </c>
      <c r="H40" s="98">
        <v>0</v>
      </c>
      <c r="I40" s="98">
        <v>0.137</v>
      </c>
      <c r="J40" s="98">
        <v>0.137</v>
      </c>
      <c r="K40" s="98">
        <v>0</v>
      </c>
      <c r="L40" s="98">
        <v>0.049</v>
      </c>
      <c r="M40" s="98">
        <v>0.088</v>
      </c>
      <c r="N40" s="98">
        <v>0.123</v>
      </c>
      <c r="O40" s="98">
        <v>0.123</v>
      </c>
      <c r="P40" s="98">
        <v>0</v>
      </c>
      <c r="Q40" s="98">
        <v>0.123</v>
      </c>
      <c r="R40" s="98">
        <v>0.027</v>
      </c>
      <c r="S40" s="98">
        <v>0</v>
      </c>
      <c r="T40" s="98">
        <v>0.027</v>
      </c>
      <c r="U40" s="98">
        <v>0</v>
      </c>
      <c r="V40" s="98">
        <v>0.123</v>
      </c>
    </row>
    <row r="41" spans="1:22" s="94" customFormat="1" ht="11.25" customHeight="1">
      <c r="A41" s="132"/>
      <c r="B41" s="135" t="s">
        <v>130</v>
      </c>
      <c r="C41" s="97">
        <v>39.485</v>
      </c>
      <c r="D41" s="98">
        <v>0.293</v>
      </c>
      <c r="E41" s="98">
        <v>0.293</v>
      </c>
      <c r="F41" s="98">
        <v>0</v>
      </c>
      <c r="G41" s="98">
        <v>0.293</v>
      </c>
      <c r="H41" s="98">
        <v>0</v>
      </c>
      <c r="I41" s="98">
        <v>39.192</v>
      </c>
      <c r="J41" s="98">
        <v>39.167</v>
      </c>
      <c r="K41" s="98">
        <v>0.025</v>
      </c>
      <c r="L41" s="98">
        <v>18.277</v>
      </c>
      <c r="M41" s="98">
        <v>20.915</v>
      </c>
      <c r="N41" s="98">
        <v>38.85</v>
      </c>
      <c r="O41" s="98">
        <v>38.787</v>
      </c>
      <c r="P41" s="98">
        <v>0.063</v>
      </c>
      <c r="Q41" s="98">
        <v>39.198</v>
      </c>
      <c r="R41" s="98">
        <v>0.359</v>
      </c>
      <c r="S41" s="98">
        <v>0.003</v>
      </c>
      <c r="T41" s="98">
        <v>0.35600000000000004</v>
      </c>
      <c r="U41" s="98">
        <v>0.512</v>
      </c>
      <c r="V41" s="98">
        <v>39.204</v>
      </c>
    </row>
    <row r="42" spans="1:22" s="94" customFormat="1" ht="11.25" customHeight="1">
      <c r="A42" s="132"/>
      <c r="B42" s="134" t="s">
        <v>131</v>
      </c>
      <c r="C42" s="97">
        <v>0</v>
      </c>
      <c r="D42" s="98">
        <v>0</v>
      </c>
      <c r="E42" s="98">
        <v>0</v>
      </c>
      <c r="F42" s="98">
        <v>0</v>
      </c>
      <c r="G42" s="98">
        <v>0</v>
      </c>
      <c r="H42" s="98">
        <v>0</v>
      </c>
      <c r="I42" s="98">
        <v>0</v>
      </c>
      <c r="J42" s="98">
        <v>0</v>
      </c>
      <c r="K42" s="98">
        <v>0</v>
      </c>
      <c r="L42" s="98">
        <v>0</v>
      </c>
      <c r="M42" s="98">
        <v>0</v>
      </c>
      <c r="N42" s="98">
        <v>0</v>
      </c>
      <c r="O42" s="98">
        <v>0</v>
      </c>
      <c r="P42" s="98">
        <v>0</v>
      </c>
      <c r="Q42" s="98">
        <v>0</v>
      </c>
      <c r="R42" s="98">
        <v>0</v>
      </c>
      <c r="S42" s="98">
        <v>0</v>
      </c>
      <c r="T42" s="98">
        <v>0</v>
      </c>
      <c r="U42" s="98">
        <v>0</v>
      </c>
      <c r="V42" s="98">
        <v>0</v>
      </c>
    </row>
    <row r="43" spans="1:22" s="94" customFormat="1" ht="11.25" customHeight="1">
      <c r="A43" s="136"/>
      <c r="B43" s="141" t="s">
        <v>132</v>
      </c>
      <c r="C43" s="99">
        <v>79.277</v>
      </c>
      <c r="D43" s="100">
        <v>0.758</v>
      </c>
      <c r="E43" s="100">
        <v>0.758</v>
      </c>
      <c r="F43" s="100">
        <v>0</v>
      </c>
      <c r="G43" s="100">
        <v>0.758</v>
      </c>
      <c r="H43" s="100">
        <v>0</v>
      </c>
      <c r="I43" s="100">
        <v>78.519</v>
      </c>
      <c r="J43" s="100">
        <v>78.519</v>
      </c>
      <c r="K43" s="100">
        <v>0</v>
      </c>
      <c r="L43" s="100">
        <v>42.953</v>
      </c>
      <c r="M43" s="100">
        <v>35.566</v>
      </c>
      <c r="N43" s="100">
        <v>50.062</v>
      </c>
      <c r="O43" s="100">
        <v>50.062</v>
      </c>
      <c r="P43" s="100">
        <v>0</v>
      </c>
      <c r="Q43" s="100">
        <v>50.869</v>
      </c>
      <c r="R43" s="100">
        <v>0.758</v>
      </c>
      <c r="S43" s="100">
        <v>0</v>
      </c>
      <c r="T43" s="100">
        <v>0.758</v>
      </c>
      <c r="U43" s="100">
        <v>0</v>
      </c>
      <c r="V43" s="100">
        <v>50.869</v>
      </c>
    </row>
    <row r="44" spans="1:22" s="94" customFormat="1" ht="11.25" customHeight="1">
      <c r="A44" s="138" t="s">
        <v>125</v>
      </c>
      <c r="B44" s="142"/>
      <c r="C44" s="76">
        <v>0.503</v>
      </c>
      <c r="D44" s="56">
        <v>0</v>
      </c>
      <c r="E44" s="56">
        <v>0</v>
      </c>
      <c r="F44" s="56">
        <v>0</v>
      </c>
      <c r="G44" s="56">
        <v>0</v>
      </c>
      <c r="H44" s="56">
        <v>0</v>
      </c>
      <c r="I44" s="56">
        <v>0.503</v>
      </c>
      <c r="J44" s="56">
        <v>0.5</v>
      </c>
      <c r="K44" s="56">
        <v>0.003</v>
      </c>
      <c r="L44" s="56">
        <v>0.503</v>
      </c>
      <c r="M44" s="56">
        <v>0</v>
      </c>
      <c r="N44" s="56">
        <v>0.48700000000000004</v>
      </c>
      <c r="O44" s="56">
        <v>0.48600000000000004</v>
      </c>
      <c r="P44" s="56">
        <v>0.001</v>
      </c>
      <c r="Q44" s="56">
        <v>0.48600000000000004</v>
      </c>
      <c r="R44" s="56">
        <v>0.001</v>
      </c>
      <c r="S44" s="56">
        <v>0</v>
      </c>
      <c r="T44" s="56">
        <v>0.001</v>
      </c>
      <c r="U44" s="56">
        <v>0</v>
      </c>
      <c r="V44" s="56">
        <v>0.48600000000000004</v>
      </c>
    </row>
    <row r="45" spans="1:22" s="94" customFormat="1" ht="11.25" customHeight="1">
      <c r="A45" s="138" t="s">
        <v>115</v>
      </c>
      <c r="B45" s="139"/>
      <c r="C45" s="76">
        <v>25.807999999999996</v>
      </c>
      <c r="D45" s="56">
        <v>0.726</v>
      </c>
      <c r="E45" s="56">
        <v>0.665</v>
      </c>
      <c r="F45" s="56">
        <v>0.061</v>
      </c>
      <c r="G45" s="56">
        <v>0.62</v>
      </c>
      <c r="H45" s="56">
        <v>0.106</v>
      </c>
      <c r="I45" s="56">
        <v>25.082</v>
      </c>
      <c r="J45" s="56">
        <v>24.86</v>
      </c>
      <c r="K45" s="56">
        <v>0.222</v>
      </c>
      <c r="L45" s="56">
        <v>12.924</v>
      </c>
      <c r="M45" s="56">
        <v>12.158000000000001</v>
      </c>
      <c r="N45" s="56">
        <v>16.612000000000002</v>
      </c>
      <c r="O45" s="56">
        <v>14.453999999999999</v>
      </c>
      <c r="P45" s="56">
        <v>2.158</v>
      </c>
      <c r="Q45" s="56">
        <v>14.453999999999999</v>
      </c>
      <c r="R45" s="56">
        <v>2.8930000000000002</v>
      </c>
      <c r="S45" s="56">
        <v>0.009000000000000001</v>
      </c>
      <c r="T45" s="56">
        <v>2.8839999999999995</v>
      </c>
      <c r="U45" s="56">
        <v>0.022</v>
      </c>
      <c r="V45" s="56">
        <v>16.737000000000002</v>
      </c>
    </row>
    <row r="46" spans="1:22" s="94" customFormat="1" ht="11.25" customHeight="1">
      <c r="A46" s="181" t="s">
        <v>126</v>
      </c>
      <c r="B46" s="182"/>
      <c r="C46" s="76">
        <v>8.41</v>
      </c>
      <c r="D46" s="56">
        <v>0.737</v>
      </c>
      <c r="E46" s="56">
        <v>0.737</v>
      </c>
      <c r="F46" s="56">
        <v>0</v>
      </c>
      <c r="G46" s="56">
        <v>0.088</v>
      </c>
      <c r="H46" s="56">
        <v>0.649</v>
      </c>
      <c r="I46" s="56">
        <v>7.673</v>
      </c>
      <c r="J46" s="56">
        <v>7.385</v>
      </c>
      <c r="K46" s="56">
        <v>0.288</v>
      </c>
      <c r="L46" s="56">
        <v>4.123</v>
      </c>
      <c r="M46" s="56">
        <v>3.55</v>
      </c>
      <c r="N46" s="56">
        <v>4.782</v>
      </c>
      <c r="O46" s="56">
        <v>4.175</v>
      </c>
      <c r="P46" s="56">
        <v>0.607</v>
      </c>
      <c r="Q46" s="56">
        <v>4.18</v>
      </c>
      <c r="R46" s="56">
        <v>1.344</v>
      </c>
      <c r="S46" s="56">
        <v>0</v>
      </c>
      <c r="T46" s="56">
        <v>1.344</v>
      </c>
      <c r="U46" s="56">
        <v>0</v>
      </c>
      <c r="V46" s="56">
        <v>4.615</v>
      </c>
    </row>
    <row r="47" spans="1:22" s="94" customFormat="1" ht="11.25" customHeight="1">
      <c r="A47" s="181" t="s">
        <v>127</v>
      </c>
      <c r="B47" s="182"/>
      <c r="C47" s="76">
        <v>12.609</v>
      </c>
      <c r="D47" s="56">
        <v>0.21300000000000002</v>
      </c>
      <c r="E47" s="56">
        <v>0.041</v>
      </c>
      <c r="F47" s="56">
        <v>0.172</v>
      </c>
      <c r="G47" s="56">
        <v>0.21300000000000002</v>
      </c>
      <c r="H47" s="56">
        <v>0</v>
      </c>
      <c r="I47" s="56">
        <v>12.396</v>
      </c>
      <c r="J47" s="56">
        <v>10.744000000000002</v>
      </c>
      <c r="K47" s="56">
        <v>1.6520000000000001</v>
      </c>
      <c r="L47" s="56">
        <v>3.786</v>
      </c>
      <c r="M47" s="56">
        <v>8.61</v>
      </c>
      <c r="N47" s="56">
        <v>7.4079999999999995</v>
      </c>
      <c r="O47" s="56">
        <v>6.412</v>
      </c>
      <c r="P47" s="56">
        <v>0.996</v>
      </c>
      <c r="Q47" s="56">
        <v>6.412</v>
      </c>
      <c r="R47" s="56">
        <v>1.209</v>
      </c>
      <c r="S47" s="56">
        <v>0</v>
      </c>
      <c r="T47" s="56">
        <v>1.209</v>
      </c>
      <c r="U47" s="56">
        <v>0</v>
      </c>
      <c r="V47" s="56">
        <v>6.611000000000001</v>
      </c>
    </row>
    <row r="48" spans="1:22" s="94" customFormat="1" ht="11.25" customHeight="1">
      <c r="A48" s="181" t="s">
        <v>118</v>
      </c>
      <c r="B48" s="182"/>
      <c r="C48" s="103">
        <v>2.164</v>
      </c>
      <c r="D48" s="104">
        <v>0.182</v>
      </c>
      <c r="E48" s="104">
        <v>0.182</v>
      </c>
      <c r="F48" s="104">
        <v>0</v>
      </c>
      <c r="G48" s="104">
        <v>0.182</v>
      </c>
      <c r="H48" s="104">
        <v>0</v>
      </c>
      <c r="I48" s="104">
        <v>1.982</v>
      </c>
      <c r="J48" s="104">
        <v>1.972</v>
      </c>
      <c r="K48" s="104">
        <v>0.01</v>
      </c>
      <c r="L48" s="104">
        <v>0.784</v>
      </c>
      <c r="M48" s="104">
        <v>1.198</v>
      </c>
      <c r="N48" s="104">
        <v>1.261</v>
      </c>
      <c r="O48" s="104">
        <v>0.93</v>
      </c>
      <c r="P48" s="104">
        <v>0.331</v>
      </c>
      <c r="Q48" s="104">
        <v>0.93</v>
      </c>
      <c r="R48" s="104">
        <v>0.513</v>
      </c>
      <c r="S48" s="104">
        <v>0</v>
      </c>
      <c r="T48" s="104">
        <v>0.513</v>
      </c>
      <c r="U48" s="104">
        <v>0</v>
      </c>
      <c r="V48" s="104">
        <v>0.93</v>
      </c>
    </row>
    <row r="49" spans="1:22" s="94" customFormat="1" ht="11.25" customHeight="1">
      <c r="A49" s="138" t="s">
        <v>119</v>
      </c>
      <c r="B49" s="143"/>
      <c r="C49" s="103">
        <v>19.308</v>
      </c>
      <c r="D49" s="104">
        <v>0.16699999999999998</v>
      </c>
      <c r="E49" s="104">
        <v>0.097</v>
      </c>
      <c r="F49" s="104">
        <v>0.07</v>
      </c>
      <c r="G49" s="104">
        <v>0.165</v>
      </c>
      <c r="H49" s="104">
        <v>0.002</v>
      </c>
      <c r="I49" s="104">
        <v>19.141000000000002</v>
      </c>
      <c r="J49" s="104">
        <v>15.927</v>
      </c>
      <c r="K49" s="104">
        <v>3.214</v>
      </c>
      <c r="L49" s="104">
        <v>11.15</v>
      </c>
      <c r="M49" s="104">
        <v>7.991</v>
      </c>
      <c r="N49" s="104">
        <v>2.777</v>
      </c>
      <c r="O49" s="104">
        <v>0.587</v>
      </c>
      <c r="P49" s="104">
        <v>2.19</v>
      </c>
      <c r="Q49" s="104">
        <v>0.587</v>
      </c>
      <c r="R49" s="104">
        <v>2.357</v>
      </c>
      <c r="S49" s="104">
        <v>0</v>
      </c>
      <c r="T49" s="104">
        <v>2.357</v>
      </c>
      <c r="U49" s="104">
        <v>0</v>
      </c>
      <c r="V49" s="104">
        <v>0.593</v>
      </c>
    </row>
    <row r="50" spans="1:22" s="94" customFormat="1" ht="11.25" customHeight="1">
      <c r="A50" s="144" t="s">
        <v>128</v>
      </c>
      <c r="B50" s="139"/>
      <c r="C50" s="103">
        <v>12.548</v>
      </c>
      <c r="D50" s="104">
        <v>0.092</v>
      </c>
      <c r="E50" s="104">
        <v>0.092</v>
      </c>
      <c r="F50" s="104">
        <v>0</v>
      </c>
      <c r="G50" s="104">
        <v>0.092</v>
      </c>
      <c r="H50" s="104">
        <v>0</v>
      </c>
      <c r="I50" s="104">
        <v>12.456</v>
      </c>
      <c r="J50" s="104">
        <v>12.439</v>
      </c>
      <c r="K50" s="104">
        <v>0.017</v>
      </c>
      <c r="L50" s="104">
        <v>5.789000000000001</v>
      </c>
      <c r="M50" s="104">
        <v>6.667</v>
      </c>
      <c r="N50" s="104">
        <v>10.915</v>
      </c>
      <c r="O50" s="104">
        <v>10.205</v>
      </c>
      <c r="P50" s="104">
        <v>0.71</v>
      </c>
      <c r="Q50" s="104">
        <v>10.216999999999999</v>
      </c>
      <c r="R50" s="104">
        <v>0.806</v>
      </c>
      <c r="S50" s="104">
        <v>0.004</v>
      </c>
      <c r="T50" s="104">
        <v>0.802</v>
      </c>
      <c r="U50" s="104">
        <v>0.105</v>
      </c>
      <c r="V50" s="104">
        <v>11.012</v>
      </c>
    </row>
    <row r="51" spans="1:22" s="94" customFormat="1" ht="11.25" customHeight="1">
      <c r="A51" s="145" t="s">
        <v>129</v>
      </c>
      <c r="B51" s="146"/>
      <c r="C51" s="103">
        <v>5.98</v>
      </c>
      <c r="D51" s="104">
        <v>0.109</v>
      </c>
      <c r="E51" s="104">
        <v>0.106</v>
      </c>
      <c r="F51" s="104">
        <v>0.003</v>
      </c>
      <c r="G51" s="104">
        <v>0.08299999999999999</v>
      </c>
      <c r="H51" s="104">
        <v>0.026000000000000002</v>
      </c>
      <c r="I51" s="104">
        <v>5.871</v>
      </c>
      <c r="J51" s="104">
        <v>5.689</v>
      </c>
      <c r="K51" s="104">
        <v>0.18200000000000002</v>
      </c>
      <c r="L51" s="104">
        <v>4.064</v>
      </c>
      <c r="M51" s="104">
        <v>1.807</v>
      </c>
      <c r="N51" s="104">
        <v>4.583</v>
      </c>
      <c r="O51" s="104">
        <v>4.102</v>
      </c>
      <c r="P51" s="104">
        <v>0.481</v>
      </c>
      <c r="Q51" s="104">
        <v>4.113</v>
      </c>
      <c r="R51" s="104">
        <v>0.597</v>
      </c>
      <c r="S51" s="104">
        <v>0.007</v>
      </c>
      <c r="T51" s="104">
        <v>0.59</v>
      </c>
      <c r="U51" s="104">
        <v>0.019</v>
      </c>
      <c r="V51" s="104">
        <v>5.476000000000001</v>
      </c>
    </row>
    <row r="52" s="94" customFormat="1" ht="15" customHeight="1">
      <c r="C52" s="105" t="s">
        <v>133</v>
      </c>
    </row>
  </sheetData>
  <sheetProtection/>
  <mergeCells count="15">
    <mergeCell ref="J4:K4"/>
    <mergeCell ref="A2:B8"/>
    <mergeCell ref="R2:T2"/>
    <mergeCell ref="O5:P5"/>
    <mergeCell ref="N4:P4"/>
    <mergeCell ref="I3:P3"/>
    <mergeCell ref="C2:P2"/>
    <mergeCell ref="L4:M4"/>
    <mergeCell ref="S4:T4"/>
    <mergeCell ref="A46:B46"/>
    <mergeCell ref="A47:B47"/>
    <mergeCell ref="A48:B48"/>
    <mergeCell ref="D3:H3"/>
    <mergeCell ref="E4:F4"/>
    <mergeCell ref="G4:H4"/>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83"/>
  <sheetViews>
    <sheetView showZeros="0" tabSelected="1" view="pageBreakPreview" zoomScaleNormal="130" zoomScaleSheetLayoutView="100" zoomScalePageLayoutView="0" workbookViewId="0" topLeftCell="A1">
      <selection activeCell="X18" sqref="X18"/>
    </sheetView>
  </sheetViews>
  <sheetFormatPr defaultColWidth="8.796875" defaultRowHeight="18" customHeight="1"/>
  <cols>
    <col min="1" max="1" width="1.8984375" style="25" customWidth="1"/>
    <col min="2" max="2" width="6.19921875" style="25" customWidth="1"/>
    <col min="3" max="22" width="3.3984375" style="25" customWidth="1"/>
    <col min="23" max="16384" width="9" style="25" customWidth="1"/>
  </cols>
  <sheetData>
    <row r="1" spans="1:22" s="22" customFormat="1" ht="18" customHeight="1">
      <c r="A1" s="22" t="s">
        <v>182</v>
      </c>
      <c r="V1" s="23" t="s">
        <v>61</v>
      </c>
    </row>
    <row r="2" spans="1:22" ht="7.5" customHeight="1">
      <c r="A2" s="164" t="s">
        <v>0</v>
      </c>
      <c r="B2" s="165"/>
      <c r="C2" s="65" t="s">
        <v>1</v>
      </c>
      <c r="D2" s="65" t="s">
        <v>34</v>
      </c>
      <c r="E2" s="65" t="s">
        <v>3</v>
      </c>
      <c r="F2" s="172" t="s">
        <v>4</v>
      </c>
      <c r="G2" s="173"/>
      <c r="H2" s="173"/>
      <c r="I2" s="173"/>
      <c r="J2" s="173"/>
      <c r="K2" s="173"/>
      <c r="L2" s="174"/>
      <c r="M2" s="172" t="s">
        <v>5</v>
      </c>
      <c r="N2" s="173"/>
      <c r="O2" s="173"/>
      <c r="P2" s="173"/>
      <c r="Q2" s="173"/>
      <c r="R2" s="174"/>
      <c r="S2" s="65" t="s">
        <v>6</v>
      </c>
      <c r="T2" s="172" t="s">
        <v>7</v>
      </c>
      <c r="U2" s="173"/>
      <c r="V2" s="174"/>
    </row>
    <row r="3" spans="1:22" ht="7.5" customHeight="1">
      <c r="A3" s="166"/>
      <c r="B3" s="167"/>
      <c r="C3" s="29"/>
      <c r="D3" s="29"/>
      <c r="E3" s="29"/>
      <c r="F3" s="29"/>
      <c r="G3" s="178" t="s">
        <v>8</v>
      </c>
      <c r="H3" s="179"/>
      <c r="I3" s="179"/>
      <c r="J3" s="179"/>
      <c r="K3" s="179"/>
      <c r="L3" s="180"/>
      <c r="M3" s="175"/>
      <c r="N3" s="176"/>
      <c r="O3" s="176"/>
      <c r="P3" s="176"/>
      <c r="Q3" s="176"/>
      <c r="R3" s="177"/>
      <c r="S3" s="34"/>
      <c r="T3" s="175"/>
      <c r="U3" s="176"/>
      <c r="V3" s="177"/>
    </row>
    <row r="4" spans="1:22" ht="7.5" customHeight="1">
      <c r="A4" s="166"/>
      <c r="B4" s="167"/>
      <c r="C4" s="29"/>
      <c r="D4" s="29"/>
      <c r="E4" s="29"/>
      <c r="F4" s="29"/>
      <c r="G4" s="29"/>
      <c r="H4" s="159" t="s">
        <v>9</v>
      </c>
      <c r="I4" s="160"/>
      <c r="J4" s="160"/>
      <c r="K4" s="160"/>
      <c r="L4" s="161"/>
      <c r="M4" s="66"/>
      <c r="N4" s="159" t="s">
        <v>10</v>
      </c>
      <c r="O4" s="160"/>
      <c r="P4" s="160"/>
      <c r="Q4" s="160"/>
      <c r="R4" s="161"/>
      <c r="S4" s="34"/>
      <c r="T4" s="66"/>
      <c r="U4" s="198" t="s">
        <v>11</v>
      </c>
      <c r="V4" s="199"/>
    </row>
    <row r="5" spans="1:22" ht="7.5" customHeight="1">
      <c r="A5" s="166"/>
      <c r="B5" s="167"/>
      <c r="C5" s="29"/>
      <c r="D5" s="29"/>
      <c r="E5" s="29"/>
      <c r="F5" s="29"/>
      <c r="G5" s="29"/>
      <c r="H5" s="24" t="s">
        <v>12</v>
      </c>
      <c r="I5" s="24" t="s">
        <v>13</v>
      </c>
      <c r="J5" s="24" t="s">
        <v>14</v>
      </c>
      <c r="K5" s="24" t="s">
        <v>15</v>
      </c>
      <c r="L5" s="24" t="s">
        <v>16</v>
      </c>
      <c r="M5" s="30"/>
      <c r="N5" s="24" t="s">
        <v>12</v>
      </c>
      <c r="O5" s="24" t="s">
        <v>13</v>
      </c>
      <c r="P5" s="24" t="s">
        <v>14</v>
      </c>
      <c r="Q5" s="24" t="s">
        <v>15</v>
      </c>
      <c r="R5" s="24" t="s">
        <v>16</v>
      </c>
      <c r="S5" s="29"/>
      <c r="T5" s="30"/>
      <c r="U5" s="65" t="s">
        <v>17</v>
      </c>
      <c r="V5" s="65" t="s">
        <v>18</v>
      </c>
    </row>
    <row r="6" spans="1:22" ht="7.5" customHeight="1">
      <c r="A6" s="166"/>
      <c r="B6" s="167"/>
      <c r="C6" s="29"/>
      <c r="D6" s="29"/>
      <c r="E6" s="29"/>
      <c r="F6" s="29"/>
      <c r="G6" s="29"/>
      <c r="H6" s="31"/>
      <c r="I6" s="31" t="s">
        <v>19</v>
      </c>
      <c r="J6" s="31" t="s">
        <v>20</v>
      </c>
      <c r="K6" s="31" t="s">
        <v>21</v>
      </c>
      <c r="L6" s="31"/>
      <c r="M6" s="30"/>
      <c r="N6" s="31"/>
      <c r="O6" s="31" t="s">
        <v>19</v>
      </c>
      <c r="P6" s="31" t="s">
        <v>20</v>
      </c>
      <c r="Q6" s="31" t="s">
        <v>21</v>
      </c>
      <c r="R6" s="31"/>
      <c r="S6" s="29"/>
      <c r="T6" s="30"/>
      <c r="U6" s="29"/>
      <c r="V6" s="29"/>
    </row>
    <row r="7" spans="1:22" ht="7.5" customHeight="1">
      <c r="A7" s="166"/>
      <c r="B7" s="167"/>
      <c r="C7" s="29" t="s">
        <v>138</v>
      </c>
      <c r="D7" s="29" t="s">
        <v>139</v>
      </c>
      <c r="E7" s="29" t="s">
        <v>140</v>
      </c>
      <c r="F7" s="29" t="s">
        <v>141</v>
      </c>
      <c r="G7" s="29" t="s">
        <v>142</v>
      </c>
      <c r="H7" s="29" t="s">
        <v>143</v>
      </c>
      <c r="I7" s="29" t="s">
        <v>144</v>
      </c>
      <c r="J7" s="29" t="s">
        <v>145</v>
      </c>
      <c r="K7" s="29" t="s">
        <v>146</v>
      </c>
      <c r="L7" s="29" t="s">
        <v>147</v>
      </c>
      <c r="M7" s="30" t="s">
        <v>148</v>
      </c>
      <c r="N7" s="29" t="s">
        <v>149</v>
      </c>
      <c r="O7" s="29" t="s">
        <v>150</v>
      </c>
      <c r="P7" s="29" t="s">
        <v>151</v>
      </c>
      <c r="Q7" s="29" t="s">
        <v>152</v>
      </c>
      <c r="R7" s="29" t="s">
        <v>153</v>
      </c>
      <c r="S7" s="29" t="s">
        <v>154</v>
      </c>
      <c r="T7" s="30" t="s">
        <v>155</v>
      </c>
      <c r="U7" s="34"/>
      <c r="V7" s="34"/>
    </row>
    <row r="8" spans="1:22" ht="7.5" customHeight="1">
      <c r="A8" s="168"/>
      <c r="B8" s="169"/>
      <c r="C8" s="29" t="s">
        <v>156</v>
      </c>
      <c r="D8" s="29"/>
      <c r="E8" s="29" t="s">
        <v>157</v>
      </c>
      <c r="F8" s="29"/>
      <c r="G8" s="29"/>
      <c r="H8" s="29"/>
      <c r="I8" s="29"/>
      <c r="J8" s="29"/>
      <c r="K8" s="29"/>
      <c r="L8" s="29"/>
      <c r="M8" s="66"/>
      <c r="N8" s="29"/>
      <c r="O8" s="29"/>
      <c r="P8" s="29"/>
      <c r="Q8" s="29"/>
      <c r="R8" s="29"/>
      <c r="S8" s="31" t="s">
        <v>158</v>
      </c>
      <c r="T8" s="67" t="s">
        <v>159</v>
      </c>
      <c r="U8" s="34"/>
      <c r="V8" s="34"/>
    </row>
    <row r="9" spans="1:22" ht="11.25" customHeight="1" thickBot="1">
      <c r="A9" s="194" t="s">
        <v>22</v>
      </c>
      <c r="B9" s="195"/>
      <c r="C9" s="37">
        <f>10597.052+3291.484</f>
        <v>13888.536</v>
      </c>
      <c r="D9" s="38">
        <v>2760.134</v>
      </c>
      <c r="E9" s="38">
        <f>7836.918+3291.484</f>
        <v>11128.402</v>
      </c>
      <c r="F9" s="38">
        <f>4914.696+3291.484</f>
        <v>8206.18</v>
      </c>
      <c r="G9" s="38">
        <f>1784.198+3042.148</f>
        <v>4826.3460000000005</v>
      </c>
      <c r="H9" s="38">
        <f>1518.613+3042.148</f>
        <v>4560.761</v>
      </c>
      <c r="I9" s="38">
        <v>1.994</v>
      </c>
      <c r="J9" s="38">
        <v>237.657</v>
      </c>
      <c r="K9" s="38">
        <v>24.78</v>
      </c>
      <c r="L9" s="38">
        <v>1.154</v>
      </c>
      <c r="M9" s="38">
        <f>2922.222+9.674</f>
        <v>2931.896</v>
      </c>
      <c r="N9" s="38">
        <v>1.285</v>
      </c>
      <c r="O9" s="38">
        <v>25.989</v>
      </c>
      <c r="P9" s="38">
        <f>2558.361+9.674</f>
        <v>2568.035</v>
      </c>
      <c r="Q9" s="37">
        <v>336.329</v>
      </c>
      <c r="R9" s="38">
        <v>0.258</v>
      </c>
      <c r="S9" s="112">
        <f>3186.522+9.674</f>
        <v>3196.196</v>
      </c>
      <c r="T9" s="37">
        <v>27.983</v>
      </c>
      <c r="U9" s="38">
        <v>27.983</v>
      </c>
      <c r="V9" s="38">
        <v>0</v>
      </c>
    </row>
    <row r="10" spans="1:22" ht="11.25" customHeight="1" thickTop="1">
      <c r="A10" s="196" t="s">
        <v>35</v>
      </c>
      <c r="B10" s="197"/>
      <c r="C10" s="40">
        <v>32.199</v>
      </c>
      <c r="D10" s="41">
        <v>0.006</v>
      </c>
      <c r="E10" s="41">
        <v>32.193</v>
      </c>
      <c r="F10" s="41">
        <v>0.101</v>
      </c>
      <c r="G10" s="41">
        <v>37.844</v>
      </c>
      <c r="H10" s="41">
        <v>4.088</v>
      </c>
      <c r="I10" s="41">
        <v>0.029</v>
      </c>
      <c r="J10" s="41">
        <v>21.852</v>
      </c>
      <c r="K10" s="41">
        <v>11.874</v>
      </c>
      <c r="L10" s="41">
        <v>0.001</v>
      </c>
      <c r="M10" s="41">
        <v>32.092</v>
      </c>
      <c r="N10" s="41">
        <v>0</v>
      </c>
      <c r="O10" s="41">
        <v>2.902</v>
      </c>
      <c r="P10" s="41">
        <v>7.935</v>
      </c>
      <c r="Q10" s="40">
        <v>21.254</v>
      </c>
      <c r="R10" s="41">
        <v>0.001</v>
      </c>
      <c r="S10" s="68">
        <v>65.848</v>
      </c>
      <c r="T10" s="40">
        <v>2.931</v>
      </c>
      <c r="U10" s="41">
        <v>2.931</v>
      </c>
      <c r="V10" s="41">
        <v>0</v>
      </c>
    </row>
    <row r="11" spans="1:22" ht="11.25" customHeight="1">
      <c r="A11" s="192" t="s">
        <v>36</v>
      </c>
      <c r="B11" s="193"/>
      <c r="C11" s="43">
        <v>3680.8320000000003</v>
      </c>
      <c r="D11" s="44">
        <v>53.599</v>
      </c>
      <c r="E11" s="44">
        <v>3627.233</v>
      </c>
      <c r="F11" s="44">
        <v>3248.876</v>
      </c>
      <c r="G11" s="44">
        <v>204.87</v>
      </c>
      <c r="H11" s="44">
        <v>26.372</v>
      </c>
      <c r="I11" s="44">
        <v>1.965</v>
      </c>
      <c r="J11" s="44">
        <v>163.346</v>
      </c>
      <c r="K11" s="44">
        <v>12.604</v>
      </c>
      <c r="L11" s="44">
        <v>0.583</v>
      </c>
      <c r="M11" s="44">
        <v>378.357</v>
      </c>
      <c r="N11" s="44">
        <v>1.054</v>
      </c>
      <c r="O11" s="44">
        <v>0.085</v>
      </c>
      <c r="P11" s="44">
        <v>348.176</v>
      </c>
      <c r="Q11" s="43">
        <v>28.995</v>
      </c>
      <c r="R11" s="44">
        <v>0.047</v>
      </c>
      <c r="S11" s="69">
        <v>555.801</v>
      </c>
      <c r="T11" s="43">
        <v>2.05</v>
      </c>
      <c r="U11" s="44">
        <v>2.05</v>
      </c>
      <c r="V11" s="44">
        <v>0</v>
      </c>
    </row>
    <row r="12" spans="1:22" ht="11.25" customHeight="1">
      <c r="A12" s="147"/>
      <c r="B12" s="148" t="s">
        <v>37</v>
      </c>
      <c r="C12" s="46">
        <v>2739.26</v>
      </c>
      <c r="D12" s="47">
        <v>0.114</v>
      </c>
      <c r="E12" s="47">
        <v>2739.146</v>
      </c>
      <c r="F12" s="47">
        <v>2685.998</v>
      </c>
      <c r="G12" s="47">
        <v>133.062</v>
      </c>
      <c r="H12" s="47">
        <v>23.339</v>
      </c>
      <c r="I12" s="47">
        <v>0</v>
      </c>
      <c r="J12" s="47">
        <v>105.248</v>
      </c>
      <c r="K12" s="47">
        <v>4.475</v>
      </c>
      <c r="L12" s="47">
        <v>0</v>
      </c>
      <c r="M12" s="47">
        <v>53.148</v>
      </c>
      <c r="N12" s="47">
        <v>0</v>
      </c>
      <c r="O12" s="47">
        <v>0</v>
      </c>
      <c r="P12" s="47">
        <v>52.027</v>
      </c>
      <c r="Q12" s="46">
        <v>1.121</v>
      </c>
      <c r="R12" s="47">
        <v>0</v>
      </c>
      <c r="S12" s="70">
        <v>162.871</v>
      </c>
      <c r="T12" s="46">
        <v>0</v>
      </c>
      <c r="U12" s="47">
        <v>0</v>
      </c>
      <c r="V12" s="47">
        <v>0</v>
      </c>
    </row>
    <row r="13" spans="1:22" ht="11.25" customHeight="1">
      <c r="A13" s="149"/>
      <c r="B13" s="150" t="s">
        <v>38</v>
      </c>
      <c r="C13" s="49">
        <v>941.572</v>
      </c>
      <c r="D13" s="50">
        <v>53.485</v>
      </c>
      <c r="E13" s="50">
        <v>888.087</v>
      </c>
      <c r="F13" s="50">
        <v>562.878</v>
      </c>
      <c r="G13" s="50">
        <v>71.808</v>
      </c>
      <c r="H13" s="50">
        <v>3.033</v>
      </c>
      <c r="I13" s="50">
        <v>1.965</v>
      </c>
      <c r="J13" s="50">
        <v>58.098</v>
      </c>
      <c r="K13" s="50">
        <v>8.129</v>
      </c>
      <c r="L13" s="50">
        <v>0.583</v>
      </c>
      <c r="M13" s="50">
        <v>325.209</v>
      </c>
      <c r="N13" s="50">
        <v>1.054</v>
      </c>
      <c r="O13" s="50">
        <v>0.085</v>
      </c>
      <c r="P13" s="50">
        <v>296.149</v>
      </c>
      <c r="Q13" s="49">
        <v>27.874</v>
      </c>
      <c r="R13" s="50">
        <v>0.047</v>
      </c>
      <c r="S13" s="71">
        <v>392.93</v>
      </c>
      <c r="T13" s="49">
        <v>2.05</v>
      </c>
      <c r="U13" s="50">
        <v>2.05</v>
      </c>
      <c r="V13" s="50">
        <v>0</v>
      </c>
    </row>
    <row r="14" spans="1:22" ht="11.25" customHeight="1">
      <c r="A14" s="192" t="s">
        <v>39</v>
      </c>
      <c r="B14" s="193"/>
      <c r="C14" s="43">
        <v>180.233</v>
      </c>
      <c r="D14" s="44">
        <v>7.732</v>
      </c>
      <c r="E14" s="44">
        <v>172.501</v>
      </c>
      <c r="F14" s="44">
        <v>73.452</v>
      </c>
      <c r="G14" s="44">
        <v>17.381</v>
      </c>
      <c r="H14" s="44">
        <v>15.399000000000001</v>
      </c>
      <c r="I14" s="44">
        <v>0</v>
      </c>
      <c r="J14" s="44">
        <v>1.982</v>
      </c>
      <c r="K14" s="44">
        <v>0</v>
      </c>
      <c r="L14" s="44">
        <v>0</v>
      </c>
      <c r="M14" s="44">
        <v>99.04899999999999</v>
      </c>
      <c r="N14" s="44">
        <v>0.217</v>
      </c>
      <c r="O14" s="44">
        <v>0</v>
      </c>
      <c r="P14" s="44">
        <v>98.80199999999999</v>
      </c>
      <c r="Q14" s="43">
        <v>0</v>
      </c>
      <c r="R14" s="44">
        <v>0.03</v>
      </c>
      <c r="S14" s="69">
        <v>100.814</v>
      </c>
      <c r="T14" s="43">
        <v>0</v>
      </c>
      <c r="U14" s="44">
        <v>0</v>
      </c>
      <c r="V14" s="44">
        <v>0</v>
      </c>
    </row>
    <row r="15" spans="1:22" ht="11.25" customHeight="1">
      <c r="A15" s="147"/>
      <c r="B15" s="148" t="s">
        <v>40</v>
      </c>
      <c r="C15" s="46">
        <v>122.406</v>
      </c>
      <c r="D15" s="47">
        <v>6.285</v>
      </c>
      <c r="E15" s="47">
        <v>116.121</v>
      </c>
      <c r="F15" s="47">
        <v>39.653</v>
      </c>
      <c r="G15" s="47">
        <v>17.187</v>
      </c>
      <c r="H15" s="47">
        <v>15.249</v>
      </c>
      <c r="I15" s="47">
        <v>0</v>
      </c>
      <c r="J15" s="47">
        <v>1.938</v>
      </c>
      <c r="K15" s="47">
        <v>0</v>
      </c>
      <c r="L15" s="47">
        <v>0</v>
      </c>
      <c r="M15" s="47">
        <v>76.468</v>
      </c>
      <c r="N15" s="47">
        <v>0</v>
      </c>
      <c r="O15" s="47">
        <v>0</v>
      </c>
      <c r="P15" s="47">
        <v>76.463</v>
      </c>
      <c r="Q15" s="46">
        <v>0</v>
      </c>
      <c r="R15" s="47">
        <v>0.005</v>
      </c>
      <c r="S15" s="70">
        <v>78.406</v>
      </c>
      <c r="T15" s="46">
        <v>0</v>
      </c>
      <c r="U15" s="47">
        <v>0</v>
      </c>
      <c r="V15" s="47">
        <v>0</v>
      </c>
    </row>
    <row r="16" spans="1:22" ht="11.25" customHeight="1">
      <c r="A16" s="147"/>
      <c r="B16" s="148" t="s">
        <v>41</v>
      </c>
      <c r="C16" s="46">
        <v>34.883</v>
      </c>
      <c r="D16" s="47">
        <v>1.439</v>
      </c>
      <c r="E16" s="47">
        <v>33.444</v>
      </c>
      <c r="F16" s="47">
        <v>17.877</v>
      </c>
      <c r="G16" s="47">
        <v>0</v>
      </c>
      <c r="H16" s="47">
        <v>0</v>
      </c>
      <c r="I16" s="47">
        <v>0</v>
      </c>
      <c r="J16" s="47">
        <v>0</v>
      </c>
      <c r="K16" s="47">
        <v>0</v>
      </c>
      <c r="L16" s="47">
        <v>0</v>
      </c>
      <c r="M16" s="47">
        <v>15.567</v>
      </c>
      <c r="N16" s="47">
        <v>0.217</v>
      </c>
      <c r="O16" s="47">
        <v>0</v>
      </c>
      <c r="P16" s="47">
        <v>15.35</v>
      </c>
      <c r="Q16" s="46">
        <v>0</v>
      </c>
      <c r="R16" s="47">
        <v>0</v>
      </c>
      <c r="S16" s="70">
        <v>15.35</v>
      </c>
      <c r="T16" s="46">
        <v>0</v>
      </c>
      <c r="U16" s="47">
        <v>0</v>
      </c>
      <c r="V16" s="47">
        <v>0</v>
      </c>
    </row>
    <row r="17" spans="1:22" ht="11.25" customHeight="1">
      <c r="A17" s="149"/>
      <c r="B17" s="150" t="s">
        <v>23</v>
      </c>
      <c r="C17" s="72">
        <v>22.944</v>
      </c>
      <c r="D17" s="73">
        <v>0.008</v>
      </c>
      <c r="E17" s="73">
        <v>22.936</v>
      </c>
      <c r="F17" s="73">
        <v>15.921999999999999</v>
      </c>
      <c r="G17" s="73">
        <v>0.194</v>
      </c>
      <c r="H17" s="73">
        <v>0.15</v>
      </c>
      <c r="I17" s="73">
        <v>0</v>
      </c>
      <c r="J17" s="73">
        <v>0.044</v>
      </c>
      <c r="K17" s="73">
        <v>0</v>
      </c>
      <c r="L17" s="73">
        <v>0</v>
      </c>
      <c r="M17" s="73">
        <v>7.014</v>
      </c>
      <c r="N17" s="73">
        <v>0</v>
      </c>
      <c r="O17" s="73">
        <v>0</v>
      </c>
      <c r="P17" s="73">
        <v>6.989</v>
      </c>
      <c r="Q17" s="72">
        <v>0</v>
      </c>
      <c r="R17" s="73">
        <v>0.025</v>
      </c>
      <c r="S17" s="74">
        <v>7.058</v>
      </c>
      <c r="T17" s="72">
        <v>0</v>
      </c>
      <c r="U17" s="73">
        <v>0</v>
      </c>
      <c r="V17" s="73">
        <v>0</v>
      </c>
    </row>
    <row r="18" spans="1:22" ht="11.25" customHeight="1">
      <c r="A18" s="190" t="s">
        <v>42</v>
      </c>
      <c r="B18" s="191"/>
      <c r="C18" s="52">
        <v>45.536</v>
      </c>
      <c r="D18" s="53">
        <v>3.772</v>
      </c>
      <c r="E18" s="53">
        <v>41.764</v>
      </c>
      <c r="F18" s="53">
        <v>13.118</v>
      </c>
      <c r="G18" s="53">
        <v>0</v>
      </c>
      <c r="H18" s="53">
        <v>0</v>
      </c>
      <c r="I18" s="53">
        <v>0</v>
      </c>
      <c r="J18" s="53">
        <v>0</v>
      </c>
      <c r="K18" s="53">
        <v>0</v>
      </c>
      <c r="L18" s="53">
        <v>0</v>
      </c>
      <c r="M18" s="53">
        <v>28.646</v>
      </c>
      <c r="N18" s="53">
        <v>0</v>
      </c>
      <c r="O18" s="53">
        <v>0</v>
      </c>
      <c r="P18" s="53">
        <v>28.641</v>
      </c>
      <c r="Q18" s="52">
        <v>0</v>
      </c>
      <c r="R18" s="53">
        <v>0.005</v>
      </c>
      <c r="S18" s="75">
        <v>28.646</v>
      </c>
      <c r="T18" s="52">
        <v>0</v>
      </c>
      <c r="U18" s="53">
        <v>0</v>
      </c>
      <c r="V18" s="53">
        <v>0</v>
      </c>
    </row>
    <row r="19" spans="1:22" ht="11.25" customHeight="1">
      <c r="A19" s="190" t="s">
        <v>43</v>
      </c>
      <c r="B19" s="191"/>
      <c r="C19" s="52">
        <v>46.314</v>
      </c>
      <c r="D19" s="53">
        <v>6.677</v>
      </c>
      <c r="E19" s="53">
        <v>39.637</v>
      </c>
      <c r="F19" s="53">
        <v>6.246</v>
      </c>
      <c r="G19" s="53">
        <v>0.001</v>
      </c>
      <c r="H19" s="53">
        <v>0</v>
      </c>
      <c r="I19" s="53">
        <v>0</v>
      </c>
      <c r="J19" s="53">
        <v>0</v>
      </c>
      <c r="K19" s="53">
        <v>0</v>
      </c>
      <c r="L19" s="53">
        <v>0.001</v>
      </c>
      <c r="M19" s="53">
        <v>33.391</v>
      </c>
      <c r="N19" s="53">
        <v>0</v>
      </c>
      <c r="O19" s="53">
        <v>0</v>
      </c>
      <c r="P19" s="53">
        <v>33.381</v>
      </c>
      <c r="Q19" s="52">
        <v>0</v>
      </c>
      <c r="R19" s="53">
        <v>0.01</v>
      </c>
      <c r="S19" s="75">
        <v>33.392</v>
      </c>
      <c r="T19" s="52">
        <v>0</v>
      </c>
      <c r="U19" s="53">
        <v>0</v>
      </c>
      <c r="V19" s="53">
        <v>0</v>
      </c>
    </row>
    <row r="20" spans="1:22" ht="11.25" customHeight="1">
      <c r="A20" s="192" t="s">
        <v>44</v>
      </c>
      <c r="B20" s="193"/>
      <c r="C20" s="43">
        <f>166.887+9.674</f>
        <v>176.561</v>
      </c>
      <c r="D20" s="44">
        <v>26.672</v>
      </c>
      <c r="E20" s="44">
        <f>140.215+9.674</f>
        <v>149.889</v>
      </c>
      <c r="F20" s="44">
        <v>15.744</v>
      </c>
      <c r="G20" s="44">
        <v>7.093</v>
      </c>
      <c r="H20" s="44">
        <v>2.272</v>
      </c>
      <c r="I20" s="44">
        <v>0</v>
      </c>
      <c r="J20" s="44">
        <v>4.815</v>
      </c>
      <c r="K20" s="44">
        <v>0.006</v>
      </c>
      <c r="L20" s="44">
        <v>0</v>
      </c>
      <c r="M20" s="44">
        <f>124.471+9.674</f>
        <v>134.145</v>
      </c>
      <c r="N20" s="44">
        <v>0</v>
      </c>
      <c r="O20" s="44">
        <v>0.016</v>
      </c>
      <c r="P20" s="44">
        <f>117.299+9.674</f>
        <v>126.97300000000001</v>
      </c>
      <c r="Q20" s="43">
        <v>7.141</v>
      </c>
      <c r="R20" s="44">
        <v>0.015</v>
      </c>
      <c r="S20" s="69">
        <f>129.292+9.674</f>
        <v>138.966</v>
      </c>
      <c r="T20" s="43">
        <v>0.016</v>
      </c>
      <c r="U20" s="44">
        <v>0.016</v>
      </c>
      <c r="V20" s="44">
        <v>0</v>
      </c>
    </row>
    <row r="21" spans="1:22" ht="11.25" customHeight="1">
      <c r="A21" s="147"/>
      <c r="B21" s="148" t="s">
        <v>45</v>
      </c>
      <c r="C21" s="46">
        <f>160.181+9.674</f>
        <v>169.85500000000002</v>
      </c>
      <c r="D21" s="47">
        <v>26.577</v>
      </c>
      <c r="E21" s="47">
        <f>133.604+9.674</f>
        <v>143.27800000000002</v>
      </c>
      <c r="F21" s="47">
        <v>15.744</v>
      </c>
      <c r="G21" s="47">
        <v>7.093</v>
      </c>
      <c r="H21" s="47">
        <v>2.272</v>
      </c>
      <c r="I21" s="47">
        <v>0</v>
      </c>
      <c r="J21" s="47">
        <v>4.815</v>
      </c>
      <c r="K21" s="47">
        <v>0.006</v>
      </c>
      <c r="L21" s="47">
        <v>0</v>
      </c>
      <c r="M21" s="47">
        <f>117.86+9.674</f>
        <v>127.53399999999999</v>
      </c>
      <c r="N21" s="47">
        <v>0</v>
      </c>
      <c r="O21" s="47">
        <v>0.016</v>
      </c>
      <c r="P21" s="47">
        <f>110.697+9.674</f>
        <v>120.37100000000001</v>
      </c>
      <c r="Q21" s="46">
        <v>7.141</v>
      </c>
      <c r="R21" s="47">
        <v>0.006</v>
      </c>
      <c r="S21" s="70">
        <f>122.681+9.674</f>
        <v>132.355</v>
      </c>
      <c r="T21" s="46">
        <v>0.016</v>
      </c>
      <c r="U21" s="47">
        <v>0.016</v>
      </c>
      <c r="V21" s="47">
        <v>0</v>
      </c>
    </row>
    <row r="22" spans="1:22" ht="11.25" customHeight="1">
      <c r="A22" s="149"/>
      <c r="B22" s="151" t="s">
        <v>46</v>
      </c>
      <c r="C22" s="49">
        <v>6.706</v>
      </c>
      <c r="D22" s="50">
        <v>0.095</v>
      </c>
      <c r="E22" s="50">
        <v>6.611</v>
      </c>
      <c r="F22" s="50">
        <v>0</v>
      </c>
      <c r="G22" s="50">
        <v>0</v>
      </c>
      <c r="H22" s="50">
        <v>0</v>
      </c>
      <c r="I22" s="50">
        <v>0</v>
      </c>
      <c r="J22" s="50">
        <v>0</v>
      </c>
      <c r="K22" s="50">
        <v>0</v>
      </c>
      <c r="L22" s="50">
        <v>0</v>
      </c>
      <c r="M22" s="50">
        <v>6.611</v>
      </c>
      <c r="N22" s="50">
        <v>0</v>
      </c>
      <c r="O22" s="50">
        <v>0</v>
      </c>
      <c r="P22" s="50">
        <v>6.602</v>
      </c>
      <c r="Q22" s="49">
        <v>0</v>
      </c>
      <c r="R22" s="50">
        <v>0.009</v>
      </c>
      <c r="S22" s="71">
        <v>6.611</v>
      </c>
      <c r="T22" s="49">
        <v>0</v>
      </c>
      <c r="U22" s="50">
        <v>0</v>
      </c>
      <c r="V22" s="50">
        <v>0</v>
      </c>
    </row>
    <row r="23" spans="1:22" ht="11.25" customHeight="1">
      <c r="A23" s="190" t="s">
        <v>47</v>
      </c>
      <c r="B23" s="191"/>
      <c r="C23" s="52">
        <v>133.798</v>
      </c>
      <c r="D23" s="53">
        <v>62.714</v>
      </c>
      <c r="E23" s="53">
        <v>71.084</v>
      </c>
      <c r="F23" s="53">
        <v>36.41</v>
      </c>
      <c r="G23" s="53">
        <v>4.957</v>
      </c>
      <c r="H23" s="53">
        <v>0.57</v>
      </c>
      <c r="I23" s="53">
        <v>0</v>
      </c>
      <c r="J23" s="53">
        <v>4.387</v>
      </c>
      <c r="K23" s="53">
        <v>0</v>
      </c>
      <c r="L23" s="53">
        <v>0</v>
      </c>
      <c r="M23" s="53">
        <v>34.674</v>
      </c>
      <c r="N23" s="53">
        <v>0</v>
      </c>
      <c r="O23" s="53">
        <v>0</v>
      </c>
      <c r="P23" s="53">
        <v>34.633</v>
      </c>
      <c r="Q23" s="52">
        <v>0.041</v>
      </c>
      <c r="R23" s="53">
        <v>0</v>
      </c>
      <c r="S23" s="75">
        <v>39.061</v>
      </c>
      <c r="T23" s="52">
        <v>0</v>
      </c>
      <c r="U23" s="53">
        <v>0</v>
      </c>
      <c r="V23" s="53">
        <v>0</v>
      </c>
    </row>
    <row r="24" spans="1:22" ht="11.25" customHeight="1">
      <c r="A24" s="190" t="s">
        <v>48</v>
      </c>
      <c r="B24" s="191"/>
      <c r="C24" s="52">
        <v>157.653</v>
      </c>
      <c r="D24" s="53">
        <v>6.683</v>
      </c>
      <c r="E24" s="53">
        <v>150.97</v>
      </c>
      <c r="F24" s="53">
        <v>4.375</v>
      </c>
      <c r="G24" s="53">
        <v>3.027</v>
      </c>
      <c r="H24" s="53">
        <v>1.896</v>
      </c>
      <c r="I24" s="53">
        <v>0</v>
      </c>
      <c r="J24" s="53">
        <v>1.107</v>
      </c>
      <c r="K24" s="53">
        <v>0.021</v>
      </c>
      <c r="L24" s="53">
        <v>0.003</v>
      </c>
      <c r="M24" s="53">
        <v>146.595</v>
      </c>
      <c r="N24" s="53">
        <v>0.014</v>
      </c>
      <c r="O24" s="53">
        <v>0.016</v>
      </c>
      <c r="P24" s="53">
        <v>146.108</v>
      </c>
      <c r="Q24" s="52">
        <v>0.457</v>
      </c>
      <c r="R24" s="53">
        <v>0</v>
      </c>
      <c r="S24" s="75">
        <v>147.712</v>
      </c>
      <c r="T24" s="52">
        <v>0.016</v>
      </c>
      <c r="U24" s="53">
        <v>0.016</v>
      </c>
      <c r="V24" s="53">
        <v>0</v>
      </c>
    </row>
    <row r="25" spans="1:22" ht="11.25" customHeight="1">
      <c r="A25" s="190" t="s">
        <v>49</v>
      </c>
      <c r="B25" s="191"/>
      <c r="C25" s="52">
        <v>1.55</v>
      </c>
      <c r="D25" s="53">
        <v>0</v>
      </c>
      <c r="E25" s="53">
        <v>1.55</v>
      </c>
      <c r="F25" s="53">
        <v>0.477</v>
      </c>
      <c r="G25" s="53">
        <v>0.46</v>
      </c>
      <c r="H25" s="53">
        <v>0</v>
      </c>
      <c r="I25" s="53">
        <v>0</v>
      </c>
      <c r="J25" s="53">
        <v>0</v>
      </c>
      <c r="K25" s="53">
        <v>0</v>
      </c>
      <c r="L25" s="53">
        <v>0.46</v>
      </c>
      <c r="M25" s="53">
        <v>1.073</v>
      </c>
      <c r="N25" s="53">
        <v>0</v>
      </c>
      <c r="O25" s="53">
        <v>0</v>
      </c>
      <c r="P25" s="53">
        <v>1.011</v>
      </c>
      <c r="Q25" s="52">
        <v>0.062</v>
      </c>
      <c r="R25" s="53">
        <v>0</v>
      </c>
      <c r="S25" s="75">
        <v>1.533</v>
      </c>
      <c r="T25" s="52">
        <v>0</v>
      </c>
      <c r="U25" s="53">
        <v>0</v>
      </c>
      <c r="V25" s="53">
        <v>0</v>
      </c>
    </row>
    <row r="26" spans="1:22" ht="11.25" customHeight="1">
      <c r="A26" s="152" t="s">
        <v>195</v>
      </c>
      <c r="B26" s="153"/>
      <c r="C26" s="52">
        <v>3281.81</v>
      </c>
      <c r="D26" s="53"/>
      <c r="E26" s="53">
        <v>3281.81</v>
      </c>
      <c r="F26" s="53">
        <v>3291.484</v>
      </c>
      <c r="G26" s="53">
        <v>3042.148</v>
      </c>
      <c r="H26" s="53">
        <v>3042.148</v>
      </c>
      <c r="I26" s="53"/>
      <c r="J26" s="53"/>
      <c r="K26" s="53"/>
      <c r="L26" s="53"/>
      <c r="M26" s="53"/>
      <c r="N26" s="53"/>
      <c r="O26" s="53"/>
      <c r="P26" s="53"/>
      <c r="Q26" s="52"/>
      <c r="R26" s="53"/>
      <c r="S26" s="75"/>
      <c r="T26" s="52"/>
      <c r="U26" s="53"/>
      <c r="V26" s="53"/>
    </row>
    <row r="27" spans="1:22" ht="11.25" customHeight="1">
      <c r="A27" s="190" t="s">
        <v>50</v>
      </c>
      <c r="B27" s="191"/>
      <c r="C27" s="52">
        <v>116.462</v>
      </c>
      <c r="D27" s="53">
        <v>22.312</v>
      </c>
      <c r="E27" s="53">
        <v>94.15</v>
      </c>
      <c r="F27" s="53">
        <v>9.351</v>
      </c>
      <c r="G27" s="53">
        <v>3.425</v>
      </c>
      <c r="H27" s="53">
        <v>1.641</v>
      </c>
      <c r="I27" s="53">
        <v>0</v>
      </c>
      <c r="J27" s="53">
        <v>1.784</v>
      </c>
      <c r="K27" s="53">
        <v>0</v>
      </c>
      <c r="L27" s="53">
        <v>0</v>
      </c>
      <c r="M27" s="53">
        <v>84.799</v>
      </c>
      <c r="N27" s="53">
        <v>0</v>
      </c>
      <c r="O27" s="53">
        <v>0.076</v>
      </c>
      <c r="P27" s="53">
        <v>84.027</v>
      </c>
      <c r="Q27" s="52">
        <v>0.696</v>
      </c>
      <c r="R27" s="53">
        <v>0</v>
      </c>
      <c r="S27" s="75">
        <v>86.583</v>
      </c>
      <c r="T27" s="52">
        <v>0.076</v>
      </c>
      <c r="U27" s="53">
        <v>0.076</v>
      </c>
      <c r="V27" s="53">
        <v>0</v>
      </c>
    </row>
    <row r="28" spans="1:22" ht="11.25" customHeight="1">
      <c r="A28" s="190" t="s">
        <v>51</v>
      </c>
      <c r="B28" s="191"/>
      <c r="C28" s="52">
        <v>8.361</v>
      </c>
      <c r="D28" s="53">
        <v>0.037</v>
      </c>
      <c r="E28" s="53">
        <v>8.324</v>
      </c>
      <c r="F28" s="53">
        <v>0</v>
      </c>
      <c r="G28" s="53">
        <v>0</v>
      </c>
      <c r="H28" s="53">
        <v>0</v>
      </c>
      <c r="I28" s="53">
        <v>0</v>
      </c>
      <c r="J28" s="53">
        <v>0</v>
      </c>
      <c r="K28" s="53">
        <v>0</v>
      </c>
      <c r="L28" s="53">
        <v>0</v>
      </c>
      <c r="M28" s="53">
        <v>8.324</v>
      </c>
      <c r="N28" s="53">
        <v>0</v>
      </c>
      <c r="O28" s="53">
        <v>0</v>
      </c>
      <c r="P28" s="53">
        <v>8.324</v>
      </c>
      <c r="Q28" s="52">
        <v>0</v>
      </c>
      <c r="R28" s="53">
        <v>0</v>
      </c>
      <c r="S28" s="75">
        <v>8.324</v>
      </c>
      <c r="T28" s="52">
        <v>0</v>
      </c>
      <c r="U28" s="53">
        <v>0</v>
      </c>
      <c r="V28" s="53">
        <v>0</v>
      </c>
    </row>
    <row r="29" spans="1:22" ht="11.25" customHeight="1">
      <c r="A29" s="190" t="s">
        <v>180</v>
      </c>
      <c r="B29" s="191"/>
      <c r="C29" s="52">
        <v>2.125</v>
      </c>
      <c r="D29" s="53">
        <v>0.302</v>
      </c>
      <c r="E29" s="53">
        <v>1.823</v>
      </c>
      <c r="F29" s="53">
        <v>0.032</v>
      </c>
      <c r="G29" s="53">
        <v>0</v>
      </c>
      <c r="H29" s="53">
        <v>0</v>
      </c>
      <c r="I29" s="53">
        <v>0</v>
      </c>
      <c r="J29" s="53">
        <v>0</v>
      </c>
      <c r="K29" s="53">
        <v>0</v>
      </c>
      <c r="L29" s="53">
        <v>0</v>
      </c>
      <c r="M29" s="53">
        <v>1.791</v>
      </c>
      <c r="N29" s="53">
        <v>0</v>
      </c>
      <c r="O29" s="53">
        <v>0.002</v>
      </c>
      <c r="P29" s="53">
        <v>1.67</v>
      </c>
      <c r="Q29" s="52">
        <v>0.119</v>
      </c>
      <c r="R29" s="53">
        <v>0</v>
      </c>
      <c r="S29" s="75">
        <v>1.791</v>
      </c>
      <c r="T29" s="52">
        <v>0.002</v>
      </c>
      <c r="U29" s="53">
        <v>0.002</v>
      </c>
      <c r="V29" s="53">
        <v>0</v>
      </c>
    </row>
    <row r="30" spans="1:22" ht="11.25" customHeight="1">
      <c r="A30" s="190" t="s">
        <v>52</v>
      </c>
      <c r="B30" s="191"/>
      <c r="C30" s="52">
        <v>318.22099999999995</v>
      </c>
      <c r="D30" s="53">
        <v>195.10299999999998</v>
      </c>
      <c r="E30" s="53">
        <v>123.118</v>
      </c>
      <c r="F30" s="53">
        <v>0.767</v>
      </c>
      <c r="G30" s="53">
        <v>0.767</v>
      </c>
      <c r="H30" s="53">
        <v>0.47</v>
      </c>
      <c r="I30" s="53">
        <v>0</v>
      </c>
      <c r="J30" s="53">
        <v>0.295</v>
      </c>
      <c r="K30" s="53">
        <v>0.002</v>
      </c>
      <c r="L30" s="53">
        <v>0</v>
      </c>
      <c r="M30" s="53">
        <v>122.35099999999998</v>
      </c>
      <c r="N30" s="53">
        <v>0</v>
      </c>
      <c r="O30" s="53">
        <v>0</v>
      </c>
      <c r="P30" s="53">
        <v>121.545</v>
      </c>
      <c r="Q30" s="52">
        <v>0.698</v>
      </c>
      <c r="R30" s="53">
        <v>0.108</v>
      </c>
      <c r="S30" s="75">
        <v>122.648</v>
      </c>
      <c r="T30" s="52">
        <v>0</v>
      </c>
      <c r="U30" s="53">
        <v>0</v>
      </c>
      <c r="V30" s="53">
        <v>0</v>
      </c>
    </row>
    <row r="31" spans="1:22" ht="11.25" customHeight="1">
      <c r="A31" s="190" t="s">
        <v>53</v>
      </c>
      <c r="B31" s="191"/>
      <c r="C31" s="52">
        <v>328.92299999999994</v>
      </c>
      <c r="D31" s="53">
        <v>12.784</v>
      </c>
      <c r="E31" s="53">
        <v>316.139</v>
      </c>
      <c r="F31" s="53">
        <v>33.42700000000001</v>
      </c>
      <c r="G31" s="53">
        <v>33.42700000000001</v>
      </c>
      <c r="H31" s="53">
        <v>29.949</v>
      </c>
      <c r="I31" s="53">
        <v>0</v>
      </c>
      <c r="J31" s="53">
        <v>3.205</v>
      </c>
      <c r="K31" s="53">
        <v>0.273</v>
      </c>
      <c r="L31" s="53">
        <v>0</v>
      </c>
      <c r="M31" s="53">
        <v>282.712</v>
      </c>
      <c r="N31" s="53">
        <v>0</v>
      </c>
      <c r="O31" s="53">
        <v>0.009</v>
      </c>
      <c r="P31" s="53">
        <v>275.12</v>
      </c>
      <c r="Q31" s="52">
        <v>7.583</v>
      </c>
      <c r="R31" s="53">
        <v>0</v>
      </c>
      <c r="S31" s="75">
        <v>286.19</v>
      </c>
      <c r="T31" s="52">
        <v>0.009</v>
      </c>
      <c r="U31" s="53">
        <v>0.009</v>
      </c>
      <c r="V31" s="53">
        <v>0</v>
      </c>
    </row>
    <row r="32" spans="1:22" ht="11.25" customHeight="1">
      <c r="A32" s="190" t="s">
        <v>54</v>
      </c>
      <c r="B32" s="191"/>
      <c r="C32" s="52">
        <v>3126.023</v>
      </c>
      <c r="D32" s="53">
        <v>2201.433</v>
      </c>
      <c r="E32" s="53">
        <v>924.59</v>
      </c>
      <c r="F32" s="53">
        <v>862.272</v>
      </c>
      <c r="G32" s="53">
        <v>862.272</v>
      </c>
      <c r="H32" s="53">
        <v>862.272</v>
      </c>
      <c r="I32" s="53">
        <v>0</v>
      </c>
      <c r="J32" s="53">
        <v>0</v>
      </c>
      <c r="K32" s="53">
        <v>0</v>
      </c>
      <c r="L32" s="53">
        <v>0</v>
      </c>
      <c r="M32" s="53">
        <v>62.318</v>
      </c>
      <c r="N32" s="53">
        <v>0</v>
      </c>
      <c r="O32" s="53">
        <v>0.003</v>
      </c>
      <c r="P32" s="53">
        <v>58.03</v>
      </c>
      <c r="Q32" s="52">
        <v>4.285</v>
      </c>
      <c r="R32" s="53">
        <v>0</v>
      </c>
      <c r="S32" s="75">
        <v>62.318</v>
      </c>
      <c r="T32" s="52">
        <v>0.003</v>
      </c>
      <c r="U32" s="53">
        <v>0.003</v>
      </c>
      <c r="V32" s="53">
        <v>0</v>
      </c>
    </row>
    <row r="33" spans="1:22" ht="11.25" customHeight="1">
      <c r="A33" s="192" t="s">
        <v>55</v>
      </c>
      <c r="B33" s="193"/>
      <c r="C33" s="43">
        <v>1303.186</v>
      </c>
      <c r="D33" s="44">
        <v>3.66</v>
      </c>
      <c r="E33" s="44">
        <v>1299.526</v>
      </c>
      <c r="F33" s="44">
        <v>213.836</v>
      </c>
      <c r="G33" s="44">
        <v>213.836</v>
      </c>
      <c r="H33" s="44">
        <v>179.271</v>
      </c>
      <c r="I33" s="44">
        <v>0</v>
      </c>
      <c r="J33" s="44">
        <v>34.459</v>
      </c>
      <c r="K33" s="44">
        <v>0</v>
      </c>
      <c r="L33" s="44">
        <v>0.106</v>
      </c>
      <c r="M33" s="44">
        <v>1085.69</v>
      </c>
      <c r="N33" s="44">
        <v>0</v>
      </c>
      <c r="O33" s="44">
        <v>0.632</v>
      </c>
      <c r="P33" s="44">
        <v>1070.518</v>
      </c>
      <c r="Q33" s="43">
        <v>14.498</v>
      </c>
      <c r="R33" s="44">
        <v>0.042</v>
      </c>
      <c r="S33" s="69">
        <v>1120.255</v>
      </c>
      <c r="T33" s="43">
        <v>0.632</v>
      </c>
      <c r="U33" s="44">
        <v>0.632</v>
      </c>
      <c r="V33" s="44">
        <v>0</v>
      </c>
    </row>
    <row r="34" spans="1:22" ht="11.25" customHeight="1">
      <c r="A34" s="147"/>
      <c r="B34" s="148" t="s">
        <v>56</v>
      </c>
      <c r="C34" s="46">
        <v>710.571</v>
      </c>
      <c r="D34" s="47">
        <v>2.707</v>
      </c>
      <c r="E34" s="47">
        <v>707.864</v>
      </c>
      <c r="F34" s="47">
        <v>33.888</v>
      </c>
      <c r="G34" s="47">
        <v>33.888</v>
      </c>
      <c r="H34" s="47">
        <v>7.589</v>
      </c>
      <c r="I34" s="47">
        <v>0</v>
      </c>
      <c r="J34" s="47">
        <v>26.299</v>
      </c>
      <c r="K34" s="47">
        <v>0</v>
      </c>
      <c r="L34" s="47">
        <v>0</v>
      </c>
      <c r="M34" s="47">
        <v>673.976</v>
      </c>
      <c r="N34" s="47">
        <v>0</v>
      </c>
      <c r="O34" s="47">
        <v>0.601</v>
      </c>
      <c r="P34" s="47">
        <v>672.797</v>
      </c>
      <c r="Q34" s="46">
        <v>0.536</v>
      </c>
      <c r="R34" s="47">
        <v>0.042</v>
      </c>
      <c r="S34" s="70">
        <v>700.275</v>
      </c>
      <c r="T34" s="46">
        <v>0.601</v>
      </c>
      <c r="U34" s="47">
        <v>0.601</v>
      </c>
      <c r="V34" s="47">
        <v>0</v>
      </c>
    </row>
    <row r="35" spans="1:22" ht="11.25" customHeight="1">
      <c r="A35" s="147"/>
      <c r="B35" s="148" t="s">
        <v>57</v>
      </c>
      <c r="C35" s="46">
        <v>506.19</v>
      </c>
      <c r="D35" s="47">
        <v>0</v>
      </c>
      <c r="E35" s="47">
        <v>506.19</v>
      </c>
      <c r="F35" s="47">
        <v>145.163</v>
      </c>
      <c r="G35" s="47">
        <v>145.163</v>
      </c>
      <c r="H35" s="47">
        <v>137.003</v>
      </c>
      <c r="I35" s="47">
        <v>0</v>
      </c>
      <c r="J35" s="47">
        <v>8.16</v>
      </c>
      <c r="K35" s="47">
        <v>0</v>
      </c>
      <c r="L35" s="47">
        <v>0</v>
      </c>
      <c r="M35" s="47">
        <v>361.027</v>
      </c>
      <c r="N35" s="47">
        <v>0</v>
      </c>
      <c r="O35" s="47">
        <v>0</v>
      </c>
      <c r="P35" s="47">
        <v>360.887</v>
      </c>
      <c r="Q35" s="46">
        <v>0.14</v>
      </c>
      <c r="R35" s="47">
        <v>0</v>
      </c>
      <c r="S35" s="70">
        <v>369.187</v>
      </c>
      <c r="T35" s="46">
        <v>0</v>
      </c>
      <c r="U35" s="47">
        <v>0</v>
      </c>
      <c r="V35" s="47">
        <v>0</v>
      </c>
    </row>
    <row r="36" spans="1:22" ht="11.25" customHeight="1">
      <c r="A36" s="149"/>
      <c r="B36" s="151" t="s">
        <v>23</v>
      </c>
      <c r="C36" s="49">
        <v>86.425</v>
      </c>
      <c r="D36" s="50">
        <v>0.953</v>
      </c>
      <c r="E36" s="50">
        <v>85.47200000000001</v>
      </c>
      <c r="F36" s="50">
        <v>34.785</v>
      </c>
      <c r="G36" s="50">
        <v>34.785</v>
      </c>
      <c r="H36" s="50">
        <v>34.679</v>
      </c>
      <c r="I36" s="50">
        <v>0</v>
      </c>
      <c r="J36" s="50">
        <v>0</v>
      </c>
      <c r="K36" s="50">
        <v>0</v>
      </c>
      <c r="L36" s="50">
        <v>0.106</v>
      </c>
      <c r="M36" s="50">
        <v>50.687</v>
      </c>
      <c r="N36" s="50">
        <v>0</v>
      </c>
      <c r="O36" s="50">
        <v>0.031</v>
      </c>
      <c r="P36" s="50">
        <v>36.834</v>
      </c>
      <c r="Q36" s="49">
        <v>13.822</v>
      </c>
      <c r="R36" s="50">
        <v>0</v>
      </c>
      <c r="S36" s="71">
        <v>50.79299999999999</v>
      </c>
      <c r="T36" s="49">
        <v>0.031</v>
      </c>
      <c r="U36" s="50">
        <v>0.031</v>
      </c>
      <c r="V36" s="50">
        <v>0</v>
      </c>
    </row>
    <row r="37" spans="1:22" ht="11.25" customHeight="1">
      <c r="A37" s="190" t="s">
        <v>181</v>
      </c>
      <c r="B37" s="191"/>
      <c r="C37" s="56">
        <v>859.836</v>
      </c>
      <c r="D37" s="56">
        <v>155.687</v>
      </c>
      <c r="E37" s="56">
        <v>704.149</v>
      </c>
      <c r="F37" s="56">
        <v>394.413</v>
      </c>
      <c r="G37" s="56">
        <v>394.413</v>
      </c>
      <c r="H37" s="56">
        <v>394.413</v>
      </c>
      <c r="I37" s="56">
        <v>0</v>
      </c>
      <c r="J37" s="56">
        <v>0</v>
      </c>
      <c r="K37" s="56">
        <v>0</v>
      </c>
      <c r="L37" s="56">
        <v>0</v>
      </c>
      <c r="M37" s="56">
        <v>309.736</v>
      </c>
      <c r="N37" s="56">
        <v>0</v>
      </c>
      <c r="O37" s="56">
        <v>22.248</v>
      </c>
      <c r="P37" s="56">
        <v>43.072</v>
      </c>
      <c r="Q37" s="56">
        <v>244.416</v>
      </c>
      <c r="R37" s="76">
        <v>0</v>
      </c>
      <c r="S37" s="77">
        <v>309.736</v>
      </c>
      <c r="T37" s="56">
        <v>22.248</v>
      </c>
      <c r="U37" s="56">
        <v>22.248</v>
      </c>
      <c r="V37" s="56">
        <v>0</v>
      </c>
    </row>
    <row r="38" spans="1:22" ht="11.25" customHeight="1">
      <c r="A38" s="192" t="s">
        <v>58</v>
      </c>
      <c r="B38" s="193"/>
      <c r="C38" s="58">
        <v>88.91300000000001</v>
      </c>
      <c r="D38" s="58">
        <v>0.9610000000000001</v>
      </c>
      <c r="E38" s="58">
        <v>87.95200000000001</v>
      </c>
      <c r="F38" s="58">
        <v>1.799</v>
      </c>
      <c r="G38" s="58">
        <v>0.425</v>
      </c>
      <c r="H38" s="58">
        <v>0</v>
      </c>
      <c r="I38" s="58">
        <v>0</v>
      </c>
      <c r="J38" s="58">
        <v>0.425</v>
      </c>
      <c r="K38" s="58">
        <v>0</v>
      </c>
      <c r="L38" s="58">
        <v>0</v>
      </c>
      <c r="M38" s="58">
        <v>86.15299999999999</v>
      </c>
      <c r="N38" s="58">
        <v>0</v>
      </c>
      <c r="O38" s="58">
        <v>0</v>
      </c>
      <c r="P38" s="58">
        <v>80.069</v>
      </c>
      <c r="Q38" s="58">
        <v>6.084</v>
      </c>
      <c r="R38" s="78">
        <v>0</v>
      </c>
      <c r="S38" s="79">
        <v>86.578</v>
      </c>
      <c r="T38" s="58">
        <v>0</v>
      </c>
      <c r="U38" s="58">
        <v>0</v>
      </c>
      <c r="V38" s="58">
        <v>0</v>
      </c>
    </row>
    <row r="39" spans="1:22" ht="11.25" customHeight="1">
      <c r="A39" s="147"/>
      <c r="B39" s="148" t="s">
        <v>59</v>
      </c>
      <c r="C39" s="60">
        <v>10.426</v>
      </c>
      <c r="D39" s="60">
        <v>0</v>
      </c>
      <c r="E39" s="60">
        <v>10.426</v>
      </c>
      <c r="F39" s="60">
        <v>0.093</v>
      </c>
      <c r="G39" s="60">
        <v>0</v>
      </c>
      <c r="H39" s="60">
        <v>0</v>
      </c>
      <c r="I39" s="60">
        <v>0</v>
      </c>
      <c r="J39" s="60">
        <v>0</v>
      </c>
      <c r="K39" s="60">
        <v>0</v>
      </c>
      <c r="L39" s="60">
        <v>0</v>
      </c>
      <c r="M39" s="60">
        <v>10.333</v>
      </c>
      <c r="N39" s="60">
        <v>0</v>
      </c>
      <c r="O39" s="60">
        <v>0</v>
      </c>
      <c r="P39" s="60">
        <v>10.333</v>
      </c>
      <c r="Q39" s="60">
        <v>0</v>
      </c>
      <c r="R39" s="80">
        <v>0</v>
      </c>
      <c r="S39" s="81">
        <v>10.333</v>
      </c>
      <c r="T39" s="60">
        <v>0</v>
      </c>
      <c r="U39" s="60">
        <v>0</v>
      </c>
      <c r="V39" s="60">
        <v>0</v>
      </c>
    </row>
    <row r="40" spans="1:22" ht="11.25" customHeight="1">
      <c r="A40" s="149"/>
      <c r="B40" s="151" t="s">
        <v>60</v>
      </c>
      <c r="C40" s="62">
        <v>78.48700000000001</v>
      </c>
      <c r="D40" s="62">
        <v>0.9610000000000001</v>
      </c>
      <c r="E40" s="62">
        <v>77.52600000000001</v>
      </c>
      <c r="F40" s="62">
        <v>1.706</v>
      </c>
      <c r="G40" s="62">
        <v>0.425</v>
      </c>
      <c r="H40" s="62">
        <v>0</v>
      </c>
      <c r="I40" s="62">
        <v>0</v>
      </c>
      <c r="J40" s="62">
        <v>0.425</v>
      </c>
      <c r="K40" s="62">
        <v>0</v>
      </c>
      <c r="L40" s="62">
        <v>0</v>
      </c>
      <c r="M40" s="62">
        <v>75.82</v>
      </c>
      <c r="N40" s="62">
        <v>0</v>
      </c>
      <c r="O40" s="62">
        <v>0</v>
      </c>
      <c r="P40" s="62">
        <v>69.736</v>
      </c>
      <c r="Q40" s="62">
        <v>6.084</v>
      </c>
      <c r="R40" s="82">
        <v>0</v>
      </c>
      <c r="S40" s="83">
        <v>76.245</v>
      </c>
      <c r="T40" s="62">
        <v>0</v>
      </c>
      <c r="U40" s="62">
        <v>0</v>
      </c>
      <c r="V40" s="62">
        <v>0</v>
      </c>
    </row>
    <row r="41" spans="1:2" ht="11.25" customHeight="1">
      <c r="A41" s="64"/>
      <c r="B41" s="64"/>
    </row>
    <row r="42" spans="1:2" ht="11.25" customHeight="1">
      <c r="A42" s="64"/>
      <c r="B42" s="64"/>
    </row>
    <row r="43" spans="1:2" ht="11.25" customHeight="1">
      <c r="A43" s="64"/>
      <c r="B43" s="64"/>
    </row>
    <row r="44" spans="1:2" ht="11.25" customHeight="1">
      <c r="A44" s="64"/>
      <c r="B44" s="64"/>
    </row>
    <row r="45" spans="1:2" ht="11.25" customHeight="1">
      <c r="A45" s="64"/>
      <c r="B45" s="64"/>
    </row>
    <row r="46" spans="1:2" ht="11.25" customHeight="1">
      <c r="A46" s="64"/>
      <c r="B46" s="64"/>
    </row>
    <row r="47" spans="1:2" ht="11.25" customHeight="1">
      <c r="A47" s="64"/>
      <c r="B47" s="64"/>
    </row>
    <row r="48" spans="1:2" ht="11.25" customHeight="1">
      <c r="A48" s="64"/>
      <c r="B48" s="64"/>
    </row>
    <row r="49" spans="1:2" ht="11.25" customHeight="1">
      <c r="A49" s="64"/>
      <c r="B49" s="64"/>
    </row>
    <row r="50" spans="1:2" ht="11.25" customHeight="1">
      <c r="A50" s="64"/>
      <c r="B50" s="64"/>
    </row>
    <row r="51" spans="1:2" ht="11.25" customHeight="1">
      <c r="A51" s="64"/>
      <c r="B51" s="64"/>
    </row>
    <row r="52" spans="1:2" ht="11.25" customHeight="1">
      <c r="A52" s="64"/>
      <c r="B52" s="64"/>
    </row>
    <row r="53" spans="1:2" ht="18" customHeight="1">
      <c r="A53" s="64"/>
      <c r="B53" s="64"/>
    </row>
    <row r="54" spans="1:2" ht="18" customHeight="1">
      <c r="A54" s="64"/>
      <c r="B54" s="64"/>
    </row>
    <row r="55" spans="1:2" ht="18" customHeight="1">
      <c r="A55" s="64"/>
      <c r="B55" s="64"/>
    </row>
    <row r="56" spans="1:2" ht="18" customHeight="1">
      <c r="A56" s="64"/>
      <c r="B56" s="64"/>
    </row>
    <row r="57" spans="1:2" ht="18" customHeight="1">
      <c r="A57" s="64"/>
      <c r="B57" s="64"/>
    </row>
    <row r="58" spans="1:2" ht="18" customHeight="1">
      <c r="A58" s="64"/>
      <c r="B58" s="64"/>
    </row>
    <row r="59" spans="1:2" ht="18" customHeight="1">
      <c r="A59" s="64"/>
      <c r="B59" s="64"/>
    </row>
    <row r="60" spans="1:2" ht="18" customHeight="1">
      <c r="A60" s="64"/>
      <c r="B60" s="64"/>
    </row>
    <row r="61" spans="1:2" ht="18" customHeight="1">
      <c r="A61" s="64"/>
      <c r="B61" s="64"/>
    </row>
    <row r="62" spans="1:2" ht="18" customHeight="1">
      <c r="A62" s="64"/>
      <c r="B62" s="64"/>
    </row>
    <row r="63" spans="1:2" ht="18" customHeight="1">
      <c r="A63" s="64"/>
      <c r="B63" s="64"/>
    </row>
    <row r="64" spans="1:2" ht="18" customHeight="1">
      <c r="A64" s="64"/>
      <c r="B64" s="64"/>
    </row>
    <row r="65" spans="1:2" ht="18" customHeight="1">
      <c r="A65" s="64"/>
      <c r="B65" s="64"/>
    </row>
    <row r="66" spans="1:2" ht="18" customHeight="1">
      <c r="A66" s="64"/>
      <c r="B66" s="64"/>
    </row>
    <row r="67" spans="1:2" ht="18" customHeight="1">
      <c r="A67" s="64"/>
      <c r="B67" s="64"/>
    </row>
    <row r="68" spans="1:2" ht="18" customHeight="1">
      <c r="A68" s="64"/>
      <c r="B68" s="64"/>
    </row>
    <row r="69" spans="1:2" ht="18" customHeight="1">
      <c r="A69" s="64"/>
      <c r="B69" s="64"/>
    </row>
    <row r="70" spans="1:2" ht="18" customHeight="1">
      <c r="A70" s="64"/>
      <c r="B70" s="64"/>
    </row>
    <row r="71" spans="1:2" ht="18" customHeight="1">
      <c r="A71" s="64"/>
      <c r="B71" s="64"/>
    </row>
    <row r="72" spans="1:2" ht="18" customHeight="1">
      <c r="A72" s="64"/>
      <c r="B72" s="64"/>
    </row>
    <row r="73" spans="1:2" ht="18" customHeight="1">
      <c r="A73" s="64"/>
      <c r="B73" s="64"/>
    </row>
    <row r="74" spans="1:2" ht="18" customHeight="1">
      <c r="A74" s="64"/>
      <c r="B74" s="64"/>
    </row>
    <row r="75" spans="1:2" ht="18" customHeight="1">
      <c r="A75" s="64"/>
      <c r="B75" s="64"/>
    </row>
    <row r="76" spans="1:2" ht="18" customHeight="1">
      <c r="A76" s="64"/>
      <c r="B76" s="64"/>
    </row>
    <row r="77" spans="1:2" ht="18" customHeight="1">
      <c r="A77" s="64"/>
      <c r="B77" s="64"/>
    </row>
    <row r="78" spans="1:2" ht="18" customHeight="1">
      <c r="A78" s="64"/>
      <c r="B78" s="64"/>
    </row>
    <row r="79" spans="1:2" ht="18" customHeight="1">
      <c r="A79" s="64"/>
      <c r="B79" s="64"/>
    </row>
    <row r="80" spans="1:2" ht="18" customHeight="1">
      <c r="A80" s="64"/>
      <c r="B80" s="64"/>
    </row>
    <row r="81" spans="1:2" ht="18" customHeight="1">
      <c r="A81" s="64"/>
      <c r="B81" s="64"/>
    </row>
    <row r="82" spans="1:2" ht="18" customHeight="1">
      <c r="A82" s="64"/>
      <c r="B82" s="64"/>
    </row>
    <row r="83" spans="1:2" ht="18" customHeight="1">
      <c r="A83" s="64"/>
      <c r="B83" s="64"/>
    </row>
  </sheetData>
  <sheetProtection/>
  <mergeCells count="29">
    <mergeCell ref="A9:B9"/>
    <mergeCell ref="A2:B8"/>
    <mergeCell ref="A10:B10"/>
    <mergeCell ref="A11:B11"/>
    <mergeCell ref="U4:V4"/>
    <mergeCell ref="T2:V2"/>
    <mergeCell ref="T3:V3"/>
    <mergeCell ref="F2:L2"/>
    <mergeCell ref="N4:R4"/>
    <mergeCell ref="M2:R2"/>
    <mergeCell ref="M3:R3"/>
    <mergeCell ref="G3:L3"/>
    <mergeCell ref="H4:L4"/>
    <mergeCell ref="A37:B37"/>
    <mergeCell ref="A38:B38"/>
    <mergeCell ref="A29:B29"/>
    <mergeCell ref="A30:B30"/>
    <mergeCell ref="A31:B31"/>
    <mergeCell ref="A32:B32"/>
    <mergeCell ref="A33:B33"/>
    <mergeCell ref="A28:B28"/>
    <mergeCell ref="A25:B25"/>
    <mergeCell ref="A27:B27"/>
    <mergeCell ref="A14:B14"/>
    <mergeCell ref="A23:B23"/>
    <mergeCell ref="A24:B24"/>
    <mergeCell ref="A18:B18"/>
    <mergeCell ref="A19:B19"/>
    <mergeCell ref="A20:B20"/>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83"/>
  <sheetViews>
    <sheetView showZeros="0" tabSelected="1" view="pageBreakPreview" zoomScaleNormal="145" zoomScaleSheetLayoutView="100" zoomScalePageLayoutView="0" workbookViewId="0" topLeftCell="A1">
      <selection activeCell="X18" sqref="X18"/>
    </sheetView>
  </sheetViews>
  <sheetFormatPr defaultColWidth="8.796875" defaultRowHeight="18" customHeight="1"/>
  <cols>
    <col min="1" max="1" width="1.8984375" style="25" customWidth="1"/>
    <col min="2" max="2" width="6" style="25" customWidth="1"/>
    <col min="3" max="22" width="3.3984375" style="25" customWidth="1"/>
    <col min="23" max="16384" width="9" style="25" customWidth="1"/>
  </cols>
  <sheetData>
    <row r="1" spans="1:22" s="22" customFormat="1" ht="18" customHeight="1">
      <c r="A1" s="22" t="s">
        <v>162</v>
      </c>
      <c r="V1" s="23" t="s">
        <v>62</v>
      </c>
    </row>
    <row r="2" spans="1:22" ht="7.5" customHeight="1">
      <c r="A2" s="164" t="s">
        <v>0</v>
      </c>
      <c r="B2" s="165"/>
      <c r="C2" s="178" t="s">
        <v>24</v>
      </c>
      <c r="D2" s="179"/>
      <c r="E2" s="179"/>
      <c r="F2" s="179"/>
      <c r="G2" s="179"/>
      <c r="H2" s="179"/>
      <c r="I2" s="179"/>
      <c r="J2" s="179"/>
      <c r="K2" s="179"/>
      <c r="L2" s="179"/>
      <c r="M2" s="179"/>
      <c r="N2" s="179"/>
      <c r="O2" s="179"/>
      <c r="P2" s="180"/>
      <c r="Q2" s="24" t="s">
        <v>12</v>
      </c>
      <c r="R2" s="178" t="s">
        <v>21</v>
      </c>
      <c r="S2" s="184"/>
      <c r="T2" s="184"/>
      <c r="U2" s="24" t="s">
        <v>16</v>
      </c>
      <c r="V2" s="24" t="s">
        <v>25</v>
      </c>
    </row>
    <row r="3" spans="1:22" ht="7.5" customHeight="1">
      <c r="A3" s="166"/>
      <c r="B3" s="167"/>
      <c r="C3" s="26"/>
      <c r="D3" s="178" t="s">
        <v>26</v>
      </c>
      <c r="E3" s="179"/>
      <c r="F3" s="179"/>
      <c r="G3" s="179"/>
      <c r="H3" s="180"/>
      <c r="I3" s="178" t="s">
        <v>27</v>
      </c>
      <c r="J3" s="179"/>
      <c r="K3" s="179"/>
      <c r="L3" s="179"/>
      <c r="M3" s="179"/>
      <c r="N3" s="184"/>
      <c r="O3" s="184"/>
      <c r="P3" s="187"/>
      <c r="Q3" s="27"/>
      <c r="R3" s="28"/>
      <c r="S3" s="28"/>
      <c r="T3" s="28"/>
      <c r="U3" s="27"/>
      <c r="V3" s="27"/>
    </row>
    <row r="4" spans="1:22" ht="7.5" customHeight="1">
      <c r="A4" s="166"/>
      <c r="B4" s="167"/>
      <c r="C4" s="26"/>
      <c r="D4" s="26"/>
      <c r="E4" s="183" t="s">
        <v>28</v>
      </c>
      <c r="F4" s="183"/>
      <c r="G4" s="183" t="s">
        <v>11</v>
      </c>
      <c r="H4" s="183"/>
      <c r="I4" s="26"/>
      <c r="J4" s="183" t="s">
        <v>28</v>
      </c>
      <c r="K4" s="183"/>
      <c r="L4" s="183" t="s">
        <v>11</v>
      </c>
      <c r="M4" s="183"/>
      <c r="N4" s="178" t="s">
        <v>29</v>
      </c>
      <c r="O4" s="179"/>
      <c r="P4" s="180"/>
      <c r="Q4" s="29"/>
      <c r="R4" s="30"/>
      <c r="S4" s="200" t="s">
        <v>30</v>
      </c>
      <c r="T4" s="201"/>
      <c r="U4" s="29"/>
      <c r="V4" s="29"/>
    </row>
    <row r="5" spans="1:22" ht="7.5" customHeight="1">
      <c r="A5" s="166"/>
      <c r="B5" s="167"/>
      <c r="C5" s="29"/>
      <c r="D5" s="29"/>
      <c r="E5" s="29" t="s">
        <v>31</v>
      </c>
      <c r="F5" s="29" t="s">
        <v>32</v>
      </c>
      <c r="G5" s="29" t="s">
        <v>17</v>
      </c>
      <c r="H5" s="29" t="s">
        <v>18</v>
      </c>
      <c r="I5" s="31"/>
      <c r="J5" s="29" t="s">
        <v>31</v>
      </c>
      <c r="K5" s="29" t="s">
        <v>32</v>
      </c>
      <c r="L5" s="29" t="s">
        <v>17</v>
      </c>
      <c r="M5" s="29" t="s">
        <v>18</v>
      </c>
      <c r="N5" s="31"/>
      <c r="O5" s="202" t="s">
        <v>33</v>
      </c>
      <c r="P5" s="203"/>
      <c r="Q5" s="31"/>
      <c r="R5" s="32"/>
      <c r="S5" s="33" t="s">
        <v>134</v>
      </c>
      <c r="T5" s="33" t="s">
        <v>135</v>
      </c>
      <c r="U5" s="29"/>
      <c r="V5" s="29"/>
    </row>
    <row r="6" spans="1:22" ht="7.5" customHeight="1">
      <c r="A6" s="166"/>
      <c r="B6" s="167"/>
      <c r="C6" s="29"/>
      <c r="D6" s="29"/>
      <c r="E6" s="29"/>
      <c r="F6" s="29"/>
      <c r="G6" s="29"/>
      <c r="H6" s="29"/>
      <c r="I6" s="31"/>
      <c r="J6" s="29"/>
      <c r="K6" s="29"/>
      <c r="L6" s="29"/>
      <c r="M6" s="29"/>
      <c r="N6" s="31"/>
      <c r="O6" s="31" t="s">
        <v>12</v>
      </c>
      <c r="P6" s="31" t="s">
        <v>21</v>
      </c>
      <c r="Q6" s="31"/>
      <c r="R6" s="32"/>
      <c r="S6" s="29"/>
      <c r="T6" s="29"/>
      <c r="U6" s="29"/>
      <c r="V6" s="29"/>
    </row>
    <row r="7" spans="1:22" ht="7.5" customHeight="1">
      <c r="A7" s="166"/>
      <c r="B7" s="167"/>
      <c r="C7" s="29" t="s">
        <v>163</v>
      </c>
      <c r="D7" s="29" t="s">
        <v>164</v>
      </c>
      <c r="E7" s="34"/>
      <c r="F7" s="34"/>
      <c r="G7" s="34"/>
      <c r="H7" s="34"/>
      <c r="I7" s="29" t="s">
        <v>165</v>
      </c>
      <c r="J7" s="34"/>
      <c r="K7" s="34"/>
      <c r="L7" s="34"/>
      <c r="M7" s="34"/>
      <c r="N7" s="29" t="s">
        <v>166</v>
      </c>
      <c r="O7" s="29" t="s">
        <v>167</v>
      </c>
      <c r="P7" s="29" t="s">
        <v>168</v>
      </c>
      <c r="Q7" s="29" t="s">
        <v>169</v>
      </c>
      <c r="R7" s="35" t="s">
        <v>170</v>
      </c>
      <c r="S7" s="29" t="s">
        <v>171</v>
      </c>
      <c r="T7" s="29" t="s">
        <v>172</v>
      </c>
      <c r="U7" s="29" t="s">
        <v>173</v>
      </c>
      <c r="V7" s="29" t="s">
        <v>174</v>
      </c>
    </row>
    <row r="8" spans="1:22" ht="7.5" customHeight="1">
      <c r="A8" s="168"/>
      <c r="B8" s="169"/>
      <c r="C8" s="29" t="s">
        <v>175</v>
      </c>
      <c r="D8" s="29"/>
      <c r="E8" s="34"/>
      <c r="F8" s="34"/>
      <c r="G8" s="34"/>
      <c r="H8" s="34"/>
      <c r="I8" s="29"/>
      <c r="J8" s="34"/>
      <c r="K8" s="34"/>
      <c r="L8" s="34"/>
      <c r="M8" s="34"/>
      <c r="N8" s="29"/>
      <c r="O8" s="29"/>
      <c r="P8" s="29"/>
      <c r="Q8" s="31" t="s">
        <v>176</v>
      </c>
      <c r="R8" s="32" t="s">
        <v>177</v>
      </c>
      <c r="S8" s="29"/>
      <c r="T8" s="29"/>
      <c r="U8" s="36" t="s">
        <v>178</v>
      </c>
      <c r="V8" s="29" t="s">
        <v>179</v>
      </c>
    </row>
    <row r="9" spans="1:22" ht="11.25" customHeight="1" thickBot="1">
      <c r="A9" s="194" t="s">
        <v>22</v>
      </c>
      <c r="B9" s="195"/>
      <c r="C9" s="37">
        <f>3157.127+9.674</f>
        <v>3166.801</v>
      </c>
      <c r="D9" s="38">
        <v>361.109</v>
      </c>
      <c r="E9" s="38">
        <v>93.364</v>
      </c>
      <c r="F9" s="38">
        <v>267.745</v>
      </c>
      <c r="G9" s="38">
        <v>332.091</v>
      </c>
      <c r="H9" s="38">
        <v>29.018</v>
      </c>
      <c r="I9" s="37">
        <f>2796.018+9.674</f>
        <v>2805.692</v>
      </c>
      <c r="J9" s="37">
        <f>2786.39+9.674</f>
        <v>2796.064</v>
      </c>
      <c r="K9" s="37">
        <v>9.628</v>
      </c>
      <c r="L9" s="37">
        <f>2108+9.674</f>
        <v>2117.674</v>
      </c>
      <c r="M9" s="39">
        <v>688.018</v>
      </c>
      <c r="N9" s="37">
        <f>2494.255+8.277</f>
        <v>2502.532</v>
      </c>
      <c r="O9" s="37">
        <f>2408.489+8.277</f>
        <v>2416.766</v>
      </c>
      <c r="P9" s="37">
        <v>85.766</v>
      </c>
      <c r="Q9" s="37">
        <v>6978.812</v>
      </c>
      <c r="R9" s="37">
        <v>474.858</v>
      </c>
      <c r="S9" s="37">
        <v>27.983</v>
      </c>
      <c r="T9" s="37">
        <v>446.875</v>
      </c>
      <c r="U9" s="37">
        <v>1.412</v>
      </c>
      <c r="V9" s="37">
        <f>3042.148+8.277+6688.521</f>
        <v>9738.946</v>
      </c>
    </row>
    <row r="10" spans="1:22" ht="11.25" customHeight="1" thickTop="1">
      <c r="A10" s="196" t="s">
        <v>35</v>
      </c>
      <c r="B10" s="197"/>
      <c r="C10" s="40">
        <v>62.915</v>
      </c>
      <c r="D10" s="41">
        <v>33.128</v>
      </c>
      <c r="E10" s="41">
        <v>12.094</v>
      </c>
      <c r="F10" s="41">
        <v>21.034</v>
      </c>
      <c r="G10" s="41">
        <v>33.075</v>
      </c>
      <c r="H10" s="41">
        <v>0.053</v>
      </c>
      <c r="I10" s="40">
        <v>29.787</v>
      </c>
      <c r="J10" s="40">
        <v>29.733</v>
      </c>
      <c r="K10" s="40">
        <v>0.054</v>
      </c>
      <c r="L10" s="40">
        <v>4.777</v>
      </c>
      <c r="M10" s="42">
        <v>25.01</v>
      </c>
      <c r="N10" s="40">
        <v>53.025</v>
      </c>
      <c r="O10" s="40">
        <v>42.072</v>
      </c>
      <c r="P10" s="40">
        <v>10.953</v>
      </c>
      <c r="Q10" s="40">
        <v>46.16</v>
      </c>
      <c r="R10" s="40">
        <v>47.012</v>
      </c>
      <c r="S10" s="40">
        <v>2.931</v>
      </c>
      <c r="T10" s="40">
        <v>44.081</v>
      </c>
      <c r="U10" s="40">
        <v>0.002</v>
      </c>
      <c r="V10" s="40">
        <v>46.166</v>
      </c>
    </row>
    <row r="11" spans="1:22" ht="11.25" customHeight="1">
      <c r="A11" s="192" t="s">
        <v>36</v>
      </c>
      <c r="B11" s="193"/>
      <c r="C11" s="43">
        <v>553.121</v>
      </c>
      <c r="D11" s="44">
        <v>41.599000000000004</v>
      </c>
      <c r="E11" s="44">
        <v>38.622</v>
      </c>
      <c r="F11" s="44">
        <v>2.9770000000000003</v>
      </c>
      <c r="G11" s="44">
        <v>19.799</v>
      </c>
      <c r="H11" s="44">
        <v>21.8</v>
      </c>
      <c r="I11" s="43">
        <v>511.52200000000005</v>
      </c>
      <c r="J11" s="43">
        <v>510.12</v>
      </c>
      <c r="K11" s="43">
        <v>1.402</v>
      </c>
      <c r="L11" s="43">
        <v>299.548</v>
      </c>
      <c r="M11" s="45">
        <v>211.974</v>
      </c>
      <c r="N11" s="43">
        <v>392.51700000000005</v>
      </c>
      <c r="O11" s="43">
        <v>386.273</v>
      </c>
      <c r="P11" s="43">
        <v>6.244</v>
      </c>
      <c r="Q11" s="43">
        <v>413.69899999999996</v>
      </c>
      <c r="R11" s="43">
        <v>49.893</v>
      </c>
      <c r="S11" s="43">
        <v>2.05</v>
      </c>
      <c r="T11" s="43">
        <v>47.843</v>
      </c>
      <c r="U11" s="43">
        <v>0.646</v>
      </c>
      <c r="V11" s="43">
        <v>467.298</v>
      </c>
    </row>
    <row r="12" spans="1:22" ht="11.25" customHeight="1">
      <c r="A12" s="147"/>
      <c r="B12" s="148" t="s">
        <v>37</v>
      </c>
      <c r="C12" s="46">
        <v>162.871</v>
      </c>
      <c r="D12" s="47">
        <v>5.596</v>
      </c>
      <c r="E12" s="47">
        <v>5.199</v>
      </c>
      <c r="F12" s="47">
        <v>0.397</v>
      </c>
      <c r="G12" s="47">
        <v>1.755</v>
      </c>
      <c r="H12" s="47">
        <v>3.841</v>
      </c>
      <c r="I12" s="46">
        <v>157.275</v>
      </c>
      <c r="J12" s="46">
        <v>155.928</v>
      </c>
      <c r="K12" s="46">
        <v>1.347</v>
      </c>
      <c r="L12" s="46">
        <v>77.561</v>
      </c>
      <c r="M12" s="48">
        <v>79.714</v>
      </c>
      <c r="N12" s="46">
        <v>95.22</v>
      </c>
      <c r="O12" s="46">
        <v>94.489</v>
      </c>
      <c r="P12" s="46">
        <v>0.731</v>
      </c>
      <c r="Q12" s="46">
        <v>117.828</v>
      </c>
      <c r="R12" s="46">
        <v>6.327</v>
      </c>
      <c r="S12" s="46">
        <v>0</v>
      </c>
      <c r="T12" s="46">
        <v>6.327</v>
      </c>
      <c r="U12" s="46">
        <v>0</v>
      </c>
      <c r="V12" s="46">
        <v>117.942</v>
      </c>
    </row>
    <row r="13" spans="1:22" ht="11.25" customHeight="1">
      <c r="A13" s="149"/>
      <c r="B13" s="150" t="s">
        <v>38</v>
      </c>
      <c r="C13" s="49">
        <v>390.25</v>
      </c>
      <c r="D13" s="50">
        <v>36.003</v>
      </c>
      <c r="E13" s="50">
        <v>33.423</v>
      </c>
      <c r="F13" s="50">
        <v>2.58</v>
      </c>
      <c r="G13" s="50">
        <v>18.044</v>
      </c>
      <c r="H13" s="50">
        <v>17.959</v>
      </c>
      <c r="I13" s="49">
        <v>354.247</v>
      </c>
      <c r="J13" s="49">
        <v>354.192</v>
      </c>
      <c r="K13" s="49">
        <v>0.055</v>
      </c>
      <c r="L13" s="49">
        <v>221.987</v>
      </c>
      <c r="M13" s="51">
        <v>132.26</v>
      </c>
      <c r="N13" s="49">
        <v>297.297</v>
      </c>
      <c r="O13" s="49">
        <v>291.784</v>
      </c>
      <c r="P13" s="49">
        <v>5.513</v>
      </c>
      <c r="Q13" s="49">
        <v>295.871</v>
      </c>
      <c r="R13" s="49">
        <v>43.566</v>
      </c>
      <c r="S13" s="49">
        <v>2.05</v>
      </c>
      <c r="T13" s="49">
        <v>41.516</v>
      </c>
      <c r="U13" s="49">
        <v>0.646</v>
      </c>
      <c r="V13" s="49">
        <v>349.356</v>
      </c>
    </row>
    <row r="14" spans="1:22" ht="11.25" customHeight="1">
      <c r="A14" s="192" t="s">
        <v>39</v>
      </c>
      <c r="B14" s="193"/>
      <c r="C14" s="43">
        <v>100.78399999999999</v>
      </c>
      <c r="D14" s="44">
        <v>0</v>
      </c>
      <c r="E14" s="44">
        <v>0</v>
      </c>
      <c r="F14" s="44">
        <v>0</v>
      </c>
      <c r="G14" s="44">
        <v>0</v>
      </c>
      <c r="H14" s="44">
        <v>0</v>
      </c>
      <c r="I14" s="43">
        <v>100.78399999999999</v>
      </c>
      <c r="J14" s="43">
        <v>100.623</v>
      </c>
      <c r="K14" s="43">
        <v>0.161</v>
      </c>
      <c r="L14" s="43">
        <v>29.186</v>
      </c>
      <c r="M14" s="45">
        <v>71.598</v>
      </c>
      <c r="N14" s="43">
        <v>38.539</v>
      </c>
      <c r="O14" s="43">
        <v>38.539</v>
      </c>
      <c r="P14" s="43">
        <v>0</v>
      </c>
      <c r="Q14" s="43">
        <v>54.155</v>
      </c>
      <c r="R14" s="43">
        <v>0</v>
      </c>
      <c r="S14" s="43">
        <v>0</v>
      </c>
      <c r="T14" s="43">
        <v>0</v>
      </c>
      <c r="U14" s="43">
        <v>0.03</v>
      </c>
      <c r="V14" s="43">
        <v>61.88699999999999</v>
      </c>
    </row>
    <row r="15" spans="1:22" ht="11.25" customHeight="1">
      <c r="A15" s="147"/>
      <c r="B15" s="148" t="s">
        <v>40</v>
      </c>
      <c r="C15" s="46">
        <v>78.401</v>
      </c>
      <c r="D15" s="47">
        <v>0</v>
      </c>
      <c r="E15" s="47">
        <v>0</v>
      </c>
      <c r="F15" s="47">
        <v>0</v>
      </c>
      <c r="G15" s="47">
        <v>0</v>
      </c>
      <c r="H15" s="47">
        <v>0</v>
      </c>
      <c r="I15" s="46">
        <v>78.401</v>
      </c>
      <c r="J15" s="46">
        <v>78.304</v>
      </c>
      <c r="K15" s="46">
        <v>0.097</v>
      </c>
      <c r="L15" s="46">
        <v>21.766</v>
      </c>
      <c r="M15" s="48">
        <v>56.635</v>
      </c>
      <c r="N15" s="46">
        <v>32.366</v>
      </c>
      <c r="O15" s="46">
        <v>32.366</v>
      </c>
      <c r="P15" s="46">
        <v>0</v>
      </c>
      <c r="Q15" s="46">
        <v>47.615</v>
      </c>
      <c r="R15" s="46">
        <v>0</v>
      </c>
      <c r="S15" s="46">
        <v>0</v>
      </c>
      <c r="T15" s="46">
        <v>0</v>
      </c>
      <c r="U15" s="46">
        <v>0.005</v>
      </c>
      <c r="V15" s="46">
        <v>53.9</v>
      </c>
    </row>
    <row r="16" spans="1:22" ht="11.25" customHeight="1">
      <c r="A16" s="147"/>
      <c r="B16" s="148" t="s">
        <v>41</v>
      </c>
      <c r="C16" s="46">
        <v>15.35</v>
      </c>
      <c r="D16" s="47">
        <v>0</v>
      </c>
      <c r="E16" s="47">
        <v>0</v>
      </c>
      <c r="F16" s="47">
        <v>0</v>
      </c>
      <c r="G16" s="47">
        <v>0</v>
      </c>
      <c r="H16" s="47">
        <v>0</v>
      </c>
      <c r="I16" s="46">
        <v>15.35</v>
      </c>
      <c r="J16" s="46">
        <v>15.318</v>
      </c>
      <c r="K16" s="46">
        <v>0.032</v>
      </c>
      <c r="L16" s="46">
        <v>4.532</v>
      </c>
      <c r="M16" s="48">
        <v>10.818</v>
      </c>
      <c r="N16" s="46">
        <v>3.772</v>
      </c>
      <c r="O16" s="46">
        <v>3.772</v>
      </c>
      <c r="P16" s="46">
        <v>0</v>
      </c>
      <c r="Q16" s="46">
        <v>3.989</v>
      </c>
      <c r="R16" s="46">
        <v>0</v>
      </c>
      <c r="S16" s="46">
        <v>0</v>
      </c>
      <c r="T16" s="46">
        <v>0</v>
      </c>
      <c r="U16" s="46">
        <v>0</v>
      </c>
      <c r="V16" s="46">
        <v>5.428</v>
      </c>
    </row>
    <row r="17" spans="1:22" ht="11.25" customHeight="1">
      <c r="A17" s="149"/>
      <c r="B17" s="150" t="s">
        <v>23</v>
      </c>
      <c r="C17" s="49">
        <v>7.0329999999999995</v>
      </c>
      <c r="D17" s="50">
        <v>0</v>
      </c>
      <c r="E17" s="50">
        <v>0</v>
      </c>
      <c r="F17" s="50">
        <v>0</v>
      </c>
      <c r="G17" s="50">
        <v>0</v>
      </c>
      <c r="H17" s="50">
        <v>0</v>
      </c>
      <c r="I17" s="49">
        <v>7.0329999999999995</v>
      </c>
      <c r="J17" s="49">
        <v>7.0009999999999994</v>
      </c>
      <c r="K17" s="49">
        <v>0.032</v>
      </c>
      <c r="L17" s="49">
        <v>2.888</v>
      </c>
      <c r="M17" s="51">
        <v>4.145</v>
      </c>
      <c r="N17" s="49">
        <v>2.401</v>
      </c>
      <c r="O17" s="49">
        <v>2.401</v>
      </c>
      <c r="P17" s="49">
        <v>0</v>
      </c>
      <c r="Q17" s="49">
        <v>2.551</v>
      </c>
      <c r="R17" s="49">
        <v>0</v>
      </c>
      <c r="S17" s="49">
        <v>0</v>
      </c>
      <c r="T17" s="49">
        <v>0</v>
      </c>
      <c r="U17" s="49">
        <v>0.025</v>
      </c>
      <c r="V17" s="49">
        <v>2.559</v>
      </c>
    </row>
    <row r="18" spans="1:22" ht="11.25" customHeight="1">
      <c r="A18" s="190" t="s">
        <v>42</v>
      </c>
      <c r="B18" s="191"/>
      <c r="C18" s="52">
        <v>28.641</v>
      </c>
      <c r="D18" s="53">
        <v>0</v>
      </c>
      <c r="E18" s="53">
        <v>0</v>
      </c>
      <c r="F18" s="53">
        <v>0</v>
      </c>
      <c r="G18" s="53">
        <v>0</v>
      </c>
      <c r="H18" s="53">
        <v>0</v>
      </c>
      <c r="I18" s="52">
        <v>28.641</v>
      </c>
      <c r="J18" s="52">
        <v>28.641</v>
      </c>
      <c r="K18" s="52">
        <v>0</v>
      </c>
      <c r="L18" s="52">
        <v>2.937</v>
      </c>
      <c r="M18" s="54">
        <v>25.704</v>
      </c>
      <c r="N18" s="52">
        <v>5.129</v>
      </c>
      <c r="O18" s="52">
        <v>5.129</v>
      </c>
      <c r="P18" s="52">
        <v>0</v>
      </c>
      <c r="Q18" s="52">
        <v>5.129</v>
      </c>
      <c r="R18" s="52">
        <v>0</v>
      </c>
      <c r="S18" s="52">
        <v>0</v>
      </c>
      <c r="T18" s="52">
        <v>0</v>
      </c>
      <c r="U18" s="52">
        <v>0</v>
      </c>
      <c r="V18" s="52">
        <v>8.901</v>
      </c>
    </row>
    <row r="19" spans="1:22" ht="11.25" customHeight="1">
      <c r="A19" s="190" t="s">
        <v>43</v>
      </c>
      <c r="B19" s="191"/>
      <c r="C19" s="52">
        <v>33.381</v>
      </c>
      <c r="D19" s="53">
        <v>0</v>
      </c>
      <c r="E19" s="53">
        <v>0</v>
      </c>
      <c r="F19" s="53">
        <v>0</v>
      </c>
      <c r="G19" s="53">
        <v>0</v>
      </c>
      <c r="H19" s="53">
        <v>0</v>
      </c>
      <c r="I19" s="52">
        <v>33.381</v>
      </c>
      <c r="J19" s="52">
        <v>33.381</v>
      </c>
      <c r="K19" s="52">
        <v>0</v>
      </c>
      <c r="L19" s="52">
        <v>4.729</v>
      </c>
      <c r="M19" s="54">
        <v>28.652</v>
      </c>
      <c r="N19" s="52">
        <v>5.309</v>
      </c>
      <c r="O19" s="52">
        <v>5.309</v>
      </c>
      <c r="P19" s="52">
        <v>0</v>
      </c>
      <c r="Q19" s="52">
        <v>5.309</v>
      </c>
      <c r="R19" s="52">
        <v>0</v>
      </c>
      <c r="S19" s="52">
        <v>0</v>
      </c>
      <c r="T19" s="52">
        <v>0</v>
      </c>
      <c r="U19" s="52">
        <v>0</v>
      </c>
      <c r="V19" s="52">
        <v>11.986</v>
      </c>
    </row>
    <row r="20" spans="1:23" ht="11.25" customHeight="1">
      <c r="A20" s="192" t="s">
        <v>44</v>
      </c>
      <c r="B20" s="193"/>
      <c r="C20" s="43">
        <f>129.261+9.674</f>
        <v>138.935</v>
      </c>
      <c r="D20" s="44">
        <v>7.147</v>
      </c>
      <c r="E20" s="44">
        <v>6.908</v>
      </c>
      <c r="F20" s="44">
        <v>0.239</v>
      </c>
      <c r="G20" s="44">
        <v>4.444</v>
      </c>
      <c r="H20" s="44">
        <v>2.703</v>
      </c>
      <c r="I20" s="43">
        <f>9.674+122.114</f>
        <v>131.788</v>
      </c>
      <c r="J20" s="43">
        <f>9.674+121.153</f>
        <v>130.827</v>
      </c>
      <c r="K20" s="43">
        <v>0.961</v>
      </c>
      <c r="L20" s="43">
        <f>9.674+70.779</f>
        <v>80.453</v>
      </c>
      <c r="M20" s="45">
        <v>51.335</v>
      </c>
      <c r="N20" s="43">
        <f>8.277+93.147</f>
        <v>101.424</v>
      </c>
      <c r="O20" s="43">
        <f>8.277+82.683</f>
        <v>90.96000000000001</v>
      </c>
      <c r="P20" s="43">
        <v>10.463999999999999</v>
      </c>
      <c r="Q20" s="43">
        <v>93.232</v>
      </c>
      <c r="R20" s="43">
        <v>17.787</v>
      </c>
      <c r="S20" s="43">
        <v>0.016</v>
      </c>
      <c r="T20" s="43">
        <v>17.771</v>
      </c>
      <c r="U20" s="43">
        <v>0.015</v>
      </c>
      <c r="V20" s="43">
        <f>8.277+111.627</f>
        <v>119.904</v>
      </c>
      <c r="W20" s="108"/>
    </row>
    <row r="21" spans="1:23" ht="11.25" customHeight="1">
      <c r="A21" s="147"/>
      <c r="B21" s="148" t="s">
        <v>45</v>
      </c>
      <c r="C21" s="46">
        <f>122.659+9.674</f>
        <v>132.333</v>
      </c>
      <c r="D21" s="47">
        <v>7.147</v>
      </c>
      <c r="E21" s="47">
        <v>6.908</v>
      </c>
      <c r="F21" s="47">
        <v>0.239</v>
      </c>
      <c r="G21" s="47">
        <v>4.444</v>
      </c>
      <c r="H21" s="47">
        <v>2.703</v>
      </c>
      <c r="I21" s="46">
        <f>9.674+115.512</f>
        <v>125.186</v>
      </c>
      <c r="J21" s="46">
        <f>9.674+114.551</f>
        <v>124.225</v>
      </c>
      <c r="K21" s="46">
        <v>0.961</v>
      </c>
      <c r="L21" s="46">
        <f>9.674+65.559</f>
        <v>75.233</v>
      </c>
      <c r="M21" s="48">
        <v>49.952999999999996</v>
      </c>
      <c r="N21" s="46">
        <f>8.277+86.682</f>
        <v>94.959</v>
      </c>
      <c r="O21" s="46">
        <f>8.277+76.234</f>
        <v>84.511</v>
      </c>
      <c r="P21" s="46">
        <v>10.447999999999999</v>
      </c>
      <c r="Q21" s="46">
        <v>86.783</v>
      </c>
      <c r="R21" s="46">
        <v>17.771</v>
      </c>
      <c r="S21" s="46">
        <v>0.016</v>
      </c>
      <c r="T21" s="46">
        <v>17.755</v>
      </c>
      <c r="U21" s="46">
        <v>0.006</v>
      </c>
      <c r="V21" s="46">
        <f>8.277+105.083</f>
        <v>113.36</v>
      </c>
      <c r="W21" s="109"/>
    </row>
    <row r="22" spans="1:22" ht="11.25" customHeight="1">
      <c r="A22" s="149"/>
      <c r="B22" s="151" t="s">
        <v>46</v>
      </c>
      <c r="C22" s="49">
        <v>6.602</v>
      </c>
      <c r="D22" s="50">
        <v>0</v>
      </c>
      <c r="E22" s="50">
        <v>0</v>
      </c>
      <c r="F22" s="50">
        <v>0</v>
      </c>
      <c r="G22" s="50">
        <v>0</v>
      </c>
      <c r="H22" s="50">
        <v>0</v>
      </c>
      <c r="I22" s="49">
        <v>6.602</v>
      </c>
      <c r="J22" s="49">
        <v>6.602</v>
      </c>
      <c r="K22" s="49">
        <v>0</v>
      </c>
      <c r="L22" s="49">
        <v>5.22</v>
      </c>
      <c r="M22" s="51">
        <v>1.382</v>
      </c>
      <c r="N22" s="49">
        <v>6.465</v>
      </c>
      <c r="O22" s="49">
        <v>6.449</v>
      </c>
      <c r="P22" s="49">
        <v>0.016</v>
      </c>
      <c r="Q22" s="49">
        <v>6.449</v>
      </c>
      <c r="R22" s="49">
        <v>0.016</v>
      </c>
      <c r="S22" s="49">
        <v>0</v>
      </c>
      <c r="T22" s="49">
        <v>0.016</v>
      </c>
      <c r="U22" s="49">
        <v>0.009</v>
      </c>
      <c r="V22" s="49">
        <v>6.544</v>
      </c>
    </row>
    <row r="23" spans="1:22" ht="11.25" customHeight="1">
      <c r="A23" s="190" t="s">
        <v>47</v>
      </c>
      <c r="B23" s="191"/>
      <c r="C23" s="52">
        <v>39.061</v>
      </c>
      <c r="D23" s="53">
        <v>0.041</v>
      </c>
      <c r="E23" s="53">
        <v>0.041</v>
      </c>
      <c r="F23" s="53">
        <v>0</v>
      </c>
      <c r="G23" s="53">
        <v>0.035</v>
      </c>
      <c r="H23" s="53">
        <v>0.006</v>
      </c>
      <c r="I23" s="52">
        <v>39.02</v>
      </c>
      <c r="J23" s="52">
        <v>38.928</v>
      </c>
      <c r="K23" s="52">
        <v>0.092</v>
      </c>
      <c r="L23" s="52">
        <v>24.171</v>
      </c>
      <c r="M23" s="54">
        <v>14.849</v>
      </c>
      <c r="N23" s="52">
        <v>37.389</v>
      </c>
      <c r="O23" s="52">
        <v>37.19</v>
      </c>
      <c r="P23" s="52">
        <v>0.199</v>
      </c>
      <c r="Q23" s="52">
        <v>37.76</v>
      </c>
      <c r="R23" s="52">
        <v>0.24</v>
      </c>
      <c r="S23" s="52">
        <v>0</v>
      </c>
      <c r="T23" s="52">
        <v>0.24</v>
      </c>
      <c r="U23" s="52">
        <v>0</v>
      </c>
      <c r="V23" s="52">
        <v>100.474</v>
      </c>
    </row>
    <row r="24" spans="1:22" ht="11.25" customHeight="1">
      <c r="A24" s="190" t="s">
        <v>48</v>
      </c>
      <c r="B24" s="191"/>
      <c r="C24" s="52">
        <v>147.693</v>
      </c>
      <c r="D24" s="53">
        <v>0.478</v>
      </c>
      <c r="E24" s="53">
        <v>0.477</v>
      </c>
      <c r="F24" s="53">
        <v>0.001</v>
      </c>
      <c r="G24" s="53">
        <v>0.315</v>
      </c>
      <c r="H24" s="53">
        <v>0.163</v>
      </c>
      <c r="I24" s="52">
        <v>147.215</v>
      </c>
      <c r="J24" s="52">
        <v>146.96</v>
      </c>
      <c r="K24" s="52">
        <v>0.255</v>
      </c>
      <c r="L24" s="52">
        <v>109.975</v>
      </c>
      <c r="M24" s="54">
        <v>37.24</v>
      </c>
      <c r="N24" s="52">
        <v>132.927</v>
      </c>
      <c r="O24" s="52">
        <v>132.244</v>
      </c>
      <c r="P24" s="52">
        <v>0.683</v>
      </c>
      <c r="Q24" s="52">
        <v>134.154</v>
      </c>
      <c r="R24" s="52">
        <v>1.177</v>
      </c>
      <c r="S24" s="52">
        <v>0.016</v>
      </c>
      <c r="T24" s="52">
        <v>1.1609999999999998</v>
      </c>
      <c r="U24" s="52">
        <v>0.003</v>
      </c>
      <c r="V24" s="52">
        <v>140.837</v>
      </c>
    </row>
    <row r="25" spans="1:22" ht="11.25" customHeight="1">
      <c r="A25" s="190" t="s">
        <v>49</v>
      </c>
      <c r="B25" s="191"/>
      <c r="C25" s="52">
        <v>1.073</v>
      </c>
      <c r="D25" s="53">
        <v>0.062</v>
      </c>
      <c r="E25" s="53">
        <v>0.062</v>
      </c>
      <c r="F25" s="53">
        <v>0</v>
      </c>
      <c r="G25" s="53">
        <v>0.062</v>
      </c>
      <c r="H25" s="53">
        <v>0</v>
      </c>
      <c r="I25" s="52">
        <v>1.011</v>
      </c>
      <c r="J25" s="52">
        <v>1.011</v>
      </c>
      <c r="K25" s="52">
        <v>0</v>
      </c>
      <c r="L25" s="52">
        <v>0.993</v>
      </c>
      <c r="M25" s="54">
        <v>0.018</v>
      </c>
      <c r="N25" s="52">
        <v>0.632</v>
      </c>
      <c r="O25" s="52">
        <v>0.47</v>
      </c>
      <c r="P25" s="52">
        <v>0.162</v>
      </c>
      <c r="Q25" s="52">
        <v>0.47</v>
      </c>
      <c r="R25" s="52">
        <v>0.224</v>
      </c>
      <c r="S25" s="52">
        <v>0</v>
      </c>
      <c r="T25" s="52">
        <v>0.224</v>
      </c>
      <c r="U25" s="52">
        <v>0.46</v>
      </c>
      <c r="V25" s="52">
        <v>0.47</v>
      </c>
    </row>
    <row r="26" spans="1:22" ht="11.25" customHeight="1">
      <c r="A26" s="152" t="s">
        <v>195</v>
      </c>
      <c r="B26" s="153"/>
      <c r="C26" s="52"/>
      <c r="D26" s="53"/>
      <c r="E26" s="53"/>
      <c r="F26" s="53"/>
      <c r="G26" s="53"/>
      <c r="H26" s="53"/>
      <c r="I26" s="52"/>
      <c r="J26" s="52"/>
      <c r="K26" s="52"/>
      <c r="L26" s="52"/>
      <c r="M26" s="54"/>
      <c r="N26" s="52"/>
      <c r="O26" s="52"/>
      <c r="P26" s="52"/>
      <c r="Q26" s="52">
        <v>3042.148</v>
      </c>
      <c r="R26" s="52"/>
      <c r="S26" s="52"/>
      <c r="T26" s="52"/>
      <c r="U26" s="52"/>
      <c r="V26" s="52">
        <v>3042.148</v>
      </c>
    </row>
    <row r="27" spans="1:22" ht="11.25" customHeight="1">
      <c r="A27" s="190" t="s">
        <v>50</v>
      </c>
      <c r="B27" s="191"/>
      <c r="C27" s="52">
        <v>86.507</v>
      </c>
      <c r="D27" s="53">
        <v>0.696</v>
      </c>
      <c r="E27" s="53">
        <v>0.696</v>
      </c>
      <c r="F27" s="53">
        <v>0</v>
      </c>
      <c r="G27" s="53">
        <v>0.547</v>
      </c>
      <c r="H27" s="53">
        <v>0.149</v>
      </c>
      <c r="I27" s="52">
        <v>85.811</v>
      </c>
      <c r="J27" s="52">
        <v>84.684</v>
      </c>
      <c r="K27" s="52">
        <v>1.127</v>
      </c>
      <c r="L27" s="52">
        <v>26.639</v>
      </c>
      <c r="M27" s="54">
        <v>59.172</v>
      </c>
      <c r="N27" s="52">
        <v>72.669</v>
      </c>
      <c r="O27" s="52">
        <v>72.246</v>
      </c>
      <c r="P27" s="52">
        <v>0.423</v>
      </c>
      <c r="Q27" s="52">
        <v>73.887</v>
      </c>
      <c r="R27" s="52">
        <v>1.195</v>
      </c>
      <c r="S27" s="52">
        <v>0.076</v>
      </c>
      <c r="T27" s="52">
        <v>1.119</v>
      </c>
      <c r="U27" s="52">
        <v>0</v>
      </c>
      <c r="V27" s="52">
        <v>96.199</v>
      </c>
    </row>
    <row r="28" spans="1:22" ht="11.25" customHeight="1">
      <c r="A28" s="190" t="s">
        <v>51</v>
      </c>
      <c r="B28" s="191"/>
      <c r="C28" s="52">
        <v>8.324</v>
      </c>
      <c r="D28" s="53">
        <v>0</v>
      </c>
      <c r="E28" s="53">
        <v>0</v>
      </c>
      <c r="F28" s="53">
        <v>0</v>
      </c>
      <c r="G28" s="53">
        <v>0</v>
      </c>
      <c r="H28" s="53">
        <v>0</v>
      </c>
      <c r="I28" s="52">
        <v>8.324</v>
      </c>
      <c r="J28" s="52">
        <v>8.324</v>
      </c>
      <c r="K28" s="52">
        <v>0</v>
      </c>
      <c r="L28" s="52">
        <v>0.037</v>
      </c>
      <c r="M28" s="54">
        <v>8.287</v>
      </c>
      <c r="N28" s="52">
        <v>8.287</v>
      </c>
      <c r="O28" s="52">
        <v>8.287</v>
      </c>
      <c r="P28" s="52">
        <v>0</v>
      </c>
      <c r="Q28" s="52">
        <v>8.287</v>
      </c>
      <c r="R28" s="52">
        <v>0</v>
      </c>
      <c r="S28" s="52">
        <v>0</v>
      </c>
      <c r="T28" s="52">
        <v>0</v>
      </c>
      <c r="U28" s="52">
        <v>0</v>
      </c>
      <c r="V28" s="52">
        <v>8.324</v>
      </c>
    </row>
    <row r="29" spans="1:22" ht="11.25" customHeight="1">
      <c r="A29" s="190" t="s">
        <v>180</v>
      </c>
      <c r="B29" s="191"/>
      <c r="C29" s="52">
        <v>1.789</v>
      </c>
      <c r="D29" s="53">
        <v>0.119</v>
      </c>
      <c r="E29" s="53">
        <v>0.119</v>
      </c>
      <c r="F29" s="53">
        <v>0</v>
      </c>
      <c r="G29" s="53">
        <v>0.118</v>
      </c>
      <c r="H29" s="53">
        <v>0.001</v>
      </c>
      <c r="I29" s="52">
        <v>1.67</v>
      </c>
      <c r="J29" s="52">
        <v>1.648</v>
      </c>
      <c r="K29" s="52">
        <v>0.022</v>
      </c>
      <c r="L29" s="52">
        <v>1.329</v>
      </c>
      <c r="M29" s="54">
        <v>0.341</v>
      </c>
      <c r="N29" s="52">
        <v>1.458</v>
      </c>
      <c r="O29" s="52">
        <v>1.228</v>
      </c>
      <c r="P29" s="52">
        <v>0.23</v>
      </c>
      <c r="Q29" s="52">
        <v>1.228</v>
      </c>
      <c r="R29" s="52">
        <v>0.351</v>
      </c>
      <c r="S29" s="52">
        <v>0.002</v>
      </c>
      <c r="T29" s="52">
        <v>0.349</v>
      </c>
      <c r="U29" s="52">
        <v>0</v>
      </c>
      <c r="V29" s="52">
        <v>1.53</v>
      </c>
    </row>
    <row r="30" spans="1:22" ht="11.25" customHeight="1">
      <c r="A30" s="190" t="s">
        <v>52</v>
      </c>
      <c r="B30" s="191"/>
      <c r="C30" s="52">
        <v>122.54</v>
      </c>
      <c r="D30" s="53">
        <v>0.7</v>
      </c>
      <c r="E30" s="53">
        <v>0.6579999999999999</v>
      </c>
      <c r="F30" s="53">
        <v>0.042</v>
      </c>
      <c r="G30" s="53">
        <v>0.67</v>
      </c>
      <c r="H30" s="53">
        <v>0.03</v>
      </c>
      <c r="I30" s="52">
        <v>121.84</v>
      </c>
      <c r="J30" s="52">
        <v>120.706</v>
      </c>
      <c r="K30" s="52">
        <v>1.134</v>
      </c>
      <c r="L30" s="52">
        <v>94.16</v>
      </c>
      <c r="M30" s="54">
        <v>27.68</v>
      </c>
      <c r="N30" s="52">
        <v>121.366</v>
      </c>
      <c r="O30" s="52">
        <v>119.986</v>
      </c>
      <c r="P30" s="52">
        <v>1.38</v>
      </c>
      <c r="Q30" s="52">
        <v>120.456</v>
      </c>
      <c r="R30" s="52">
        <v>2.08</v>
      </c>
      <c r="S30" s="52">
        <v>0</v>
      </c>
      <c r="T30" s="52">
        <v>2.08</v>
      </c>
      <c r="U30" s="52">
        <v>0.108</v>
      </c>
      <c r="V30" s="52">
        <v>315.559</v>
      </c>
    </row>
    <row r="31" spans="1:22" ht="11.25" customHeight="1">
      <c r="A31" s="190" t="s">
        <v>53</v>
      </c>
      <c r="B31" s="191"/>
      <c r="C31" s="52">
        <v>286.181</v>
      </c>
      <c r="D31" s="53">
        <v>7.856</v>
      </c>
      <c r="E31" s="53">
        <v>7.808</v>
      </c>
      <c r="F31" s="53">
        <v>0.048</v>
      </c>
      <c r="G31" s="53">
        <v>6.759</v>
      </c>
      <c r="H31" s="53">
        <v>1.097</v>
      </c>
      <c r="I31" s="52">
        <v>278.325</v>
      </c>
      <c r="J31" s="52">
        <v>277.85</v>
      </c>
      <c r="K31" s="52">
        <v>0.475</v>
      </c>
      <c r="L31" s="52">
        <v>242.85799999999998</v>
      </c>
      <c r="M31" s="54">
        <v>35.467</v>
      </c>
      <c r="N31" s="52">
        <v>278.079</v>
      </c>
      <c r="O31" s="52">
        <v>267.41700000000003</v>
      </c>
      <c r="P31" s="52">
        <v>10.661999999999999</v>
      </c>
      <c r="Q31" s="52">
        <v>297.366</v>
      </c>
      <c r="R31" s="52">
        <v>18.526999999999997</v>
      </c>
      <c r="S31" s="52">
        <v>0.009</v>
      </c>
      <c r="T31" s="52">
        <v>18.518</v>
      </c>
      <c r="U31" s="52">
        <v>0</v>
      </c>
      <c r="V31" s="52">
        <v>310.15</v>
      </c>
    </row>
    <row r="32" spans="1:22" ht="11.25" customHeight="1">
      <c r="A32" s="190" t="s">
        <v>54</v>
      </c>
      <c r="B32" s="191"/>
      <c r="C32" s="52">
        <v>62.315</v>
      </c>
      <c r="D32" s="53">
        <v>4.285</v>
      </c>
      <c r="E32" s="53">
        <v>4.285</v>
      </c>
      <c r="F32" s="53">
        <v>0</v>
      </c>
      <c r="G32" s="53">
        <v>4.24</v>
      </c>
      <c r="H32" s="53">
        <v>0.045</v>
      </c>
      <c r="I32" s="52">
        <v>58.03</v>
      </c>
      <c r="J32" s="52">
        <v>58.03</v>
      </c>
      <c r="K32" s="52">
        <v>0</v>
      </c>
      <c r="L32" s="52">
        <v>38.81</v>
      </c>
      <c r="M32" s="54">
        <v>19.22</v>
      </c>
      <c r="N32" s="52">
        <v>58.03</v>
      </c>
      <c r="O32" s="52">
        <v>55.877</v>
      </c>
      <c r="P32" s="52">
        <v>2.153</v>
      </c>
      <c r="Q32" s="52">
        <v>918.149</v>
      </c>
      <c r="R32" s="52">
        <v>6.441</v>
      </c>
      <c r="S32" s="52">
        <v>0.003</v>
      </c>
      <c r="T32" s="52">
        <v>6.438</v>
      </c>
      <c r="U32" s="52">
        <v>0</v>
      </c>
      <c r="V32" s="52">
        <v>3119.582</v>
      </c>
    </row>
    <row r="33" spans="1:22" ht="11.25" customHeight="1">
      <c r="A33" s="192" t="s">
        <v>55</v>
      </c>
      <c r="B33" s="193"/>
      <c r="C33" s="43">
        <v>1119.475</v>
      </c>
      <c r="D33" s="44">
        <v>14.498</v>
      </c>
      <c r="E33" s="44">
        <v>14.498</v>
      </c>
      <c r="F33" s="44">
        <v>0</v>
      </c>
      <c r="G33" s="44">
        <v>12.367</v>
      </c>
      <c r="H33" s="44">
        <v>2.131</v>
      </c>
      <c r="I33" s="43">
        <v>1104.977</v>
      </c>
      <c r="J33" s="43">
        <v>1104.977</v>
      </c>
      <c r="K33" s="43">
        <v>0</v>
      </c>
      <c r="L33" s="43">
        <v>1073.1470000000002</v>
      </c>
      <c r="M33" s="45">
        <v>31.83</v>
      </c>
      <c r="N33" s="43">
        <v>1104.977</v>
      </c>
      <c r="O33" s="43">
        <v>1082.321</v>
      </c>
      <c r="P33" s="55">
        <v>22.656</v>
      </c>
      <c r="Q33" s="55">
        <v>1261.592</v>
      </c>
      <c r="R33" s="55">
        <v>37.786</v>
      </c>
      <c r="S33" s="55">
        <v>0.632</v>
      </c>
      <c r="T33" s="55">
        <v>37.153999999999996</v>
      </c>
      <c r="U33" s="55">
        <v>0.148</v>
      </c>
      <c r="V33" s="55">
        <v>1265.2520000000002</v>
      </c>
    </row>
    <row r="34" spans="1:22" ht="11.25" customHeight="1">
      <c r="A34" s="147"/>
      <c r="B34" s="148" t="s">
        <v>56</v>
      </c>
      <c r="C34" s="46">
        <v>699.632</v>
      </c>
      <c r="D34" s="47">
        <v>0.536</v>
      </c>
      <c r="E34" s="47">
        <v>0.536</v>
      </c>
      <c r="F34" s="47">
        <v>0</v>
      </c>
      <c r="G34" s="47">
        <v>0.499</v>
      </c>
      <c r="H34" s="47">
        <v>0.037</v>
      </c>
      <c r="I34" s="46">
        <v>699.096</v>
      </c>
      <c r="J34" s="46">
        <v>699.096</v>
      </c>
      <c r="K34" s="46">
        <v>0</v>
      </c>
      <c r="L34" s="46">
        <v>678.666</v>
      </c>
      <c r="M34" s="48">
        <v>20.43</v>
      </c>
      <c r="N34" s="46">
        <v>699.096</v>
      </c>
      <c r="O34" s="46">
        <v>694.693</v>
      </c>
      <c r="P34" s="46">
        <v>4.403</v>
      </c>
      <c r="Q34" s="46">
        <v>702.282</v>
      </c>
      <c r="R34" s="46">
        <v>5.54</v>
      </c>
      <c r="S34" s="46">
        <v>0.601</v>
      </c>
      <c r="T34" s="46">
        <v>4.939</v>
      </c>
      <c r="U34" s="46">
        <v>0.042</v>
      </c>
      <c r="V34" s="46">
        <v>704.989</v>
      </c>
    </row>
    <row r="35" spans="1:22" ht="11.25" customHeight="1">
      <c r="A35" s="147"/>
      <c r="B35" s="148" t="s">
        <v>57</v>
      </c>
      <c r="C35" s="46">
        <v>369.187</v>
      </c>
      <c r="D35" s="47">
        <v>0.14</v>
      </c>
      <c r="E35" s="47">
        <v>0.14</v>
      </c>
      <c r="F35" s="47">
        <v>0</v>
      </c>
      <c r="G35" s="47">
        <v>0.14</v>
      </c>
      <c r="H35" s="47">
        <v>0</v>
      </c>
      <c r="I35" s="46">
        <v>369.047</v>
      </c>
      <c r="J35" s="46">
        <v>369.047</v>
      </c>
      <c r="K35" s="46">
        <v>0</v>
      </c>
      <c r="L35" s="46">
        <v>360.399</v>
      </c>
      <c r="M35" s="48">
        <v>8.648</v>
      </c>
      <c r="N35" s="46">
        <v>369.047</v>
      </c>
      <c r="O35" s="46">
        <v>368.944</v>
      </c>
      <c r="P35" s="46">
        <v>0.103</v>
      </c>
      <c r="Q35" s="46">
        <v>505.947</v>
      </c>
      <c r="R35" s="46">
        <v>0.243</v>
      </c>
      <c r="S35" s="46">
        <v>0</v>
      </c>
      <c r="T35" s="46">
        <v>0.243</v>
      </c>
      <c r="U35" s="46">
        <v>0</v>
      </c>
      <c r="V35" s="46">
        <v>505.947</v>
      </c>
    </row>
    <row r="36" spans="1:22" ht="11.25" customHeight="1">
      <c r="A36" s="149"/>
      <c r="B36" s="151" t="s">
        <v>23</v>
      </c>
      <c r="C36" s="49">
        <v>50.65599999999999</v>
      </c>
      <c r="D36" s="50">
        <v>13.822</v>
      </c>
      <c r="E36" s="50">
        <v>13.822</v>
      </c>
      <c r="F36" s="50">
        <v>0</v>
      </c>
      <c r="G36" s="50">
        <v>11.728000000000002</v>
      </c>
      <c r="H36" s="50">
        <v>2.094</v>
      </c>
      <c r="I36" s="49">
        <v>36.834</v>
      </c>
      <c r="J36" s="49">
        <v>36.834</v>
      </c>
      <c r="K36" s="49">
        <v>0</v>
      </c>
      <c r="L36" s="49">
        <v>34.082</v>
      </c>
      <c r="M36" s="51">
        <v>2.752</v>
      </c>
      <c r="N36" s="49">
        <v>36.834</v>
      </c>
      <c r="O36" s="49">
        <v>18.684</v>
      </c>
      <c r="P36" s="49">
        <v>18.15</v>
      </c>
      <c r="Q36" s="49">
        <v>53.363</v>
      </c>
      <c r="R36" s="49">
        <v>32.003</v>
      </c>
      <c r="S36" s="49">
        <v>0.031</v>
      </c>
      <c r="T36" s="49">
        <v>31.971999999999998</v>
      </c>
      <c r="U36" s="49">
        <v>0.106</v>
      </c>
      <c r="V36" s="49">
        <v>54.316</v>
      </c>
    </row>
    <row r="37" spans="1:22" ht="11.25" customHeight="1">
      <c r="A37" s="190" t="s">
        <v>181</v>
      </c>
      <c r="B37" s="191"/>
      <c r="C37" s="56">
        <v>287.488</v>
      </c>
      <c r="D37" s="56">
        <v>244.416</v>
      </c>
      <c r="E37" s="56">
        <v>1.118</v>
      </c>
      <c r="F37" s="56">
        <v>243.298</v>
      </c>
      <c r="G37" s="56">
        <v>244.079</v>
      </c>
      <c r="H37" s="56">
        <v>0.337</v>
      </c>
      <c r="I37" s="56">
        <v>43.072</v>
      </c>
      <c r="J37" s="56">
        <v>43.072</v>
      </c>
      <c r="K37" s="56">
        <v>0</v>
      </c>
      <c r="L37" s="56">
        <v>24.456</v>
      </c>
      <c r="M37" s="57">
        <v>18.616</v>
      </c>
      <c r="N37" s="56">
        <v>43.057</v>
      </c>
      <c r="O37" s="56">
        <v>37.518</v>
      </c>
      <c r="P37" s="56">
        <v>5.539</v>
      </c>
      <c r="Q37" s="56">
        <v>431.931</v>
      </c>
      <c r="R37" s="56">
        <v>272.203</v>
      </c>
      <c r="S37" s="56">
        <v>22.248</v>
      </c>
      <c r="T37" s="56">
        <v>249.955</v>
      </c>
      <c r="U37" s="56">
        <v>0</v>
      </c>
      <c r="V37" s="56">
        <v>587.618</v>
      </c>
    </row>
    <row r="38" spans="1:22" ht="11.25" customHeight="1">
      <c r="A38" s="192" t="s">
        <v>58</v>
      </c>
      <c r="B38" s="193"/>
      <c r="C38" s="58">
        <v>86.578</v>
      </c>
      <c r="D38" s="58">
        <v>6.084</v>
      </c>
      <c r="E38" s="58">
        <v>5.977999999999999</v>
      </c>
      <c r="F38" s="58">
        <v>0.10600000000000001</v>
      </c>
      <c r="G38" s="58">
        <v>5.5809999999999995</v>
      </c>
      <c r="H38" s="58">
        <v>0.503</v>
      </c>
      <c r="I38" s="58">
        <v>80.49399999999999</v>
      </c>
      <c r="J38" s="58">
        <v>76.54899999999999</v>
      </c>
      <c r="K38" s="58">
        <v>3.945</v>
      </c>
      <c r="L38" s="58">
        <v>59.468999999999994</v>
      </c>
      <c r="M38" s="59">
        <v>21.025</v>
      </c>
      <c r="N38" s="58">
        <v>47.717999999999996</v>
      </c>
      <c r="O38" s="58">
        <v>33.7</v>
      </c>
      <c r="P38" s="58">
        <v>14.017999999999999</v>
      </c>
      <c r="Q38" s="58">
        <v>33.7</v>
      </c>
      <c r="R38" s="58">
        <v>20.102</v>
      </c>
      <c r="S38" s="58">
        <v>0</v>
      </c>
      <c r="T38" s="58">
        <v>20.101999999999997</v>
      </c>
      <c r="U38" s="58">
        <v>0</v>
      </c>
      <c r="V38" s="58">
        <v>34.661</v>
      </c>
    </row>
    <row r="39" spans="1:22" ht="11.25" customHeight="1">
      <c r="A39" s="147"/>
      <c r="B39" s="148" t="s">
        <v>59</v>
      </c>
      <c r="C39" s="60">
        <v>10.333</v>
      </c>
      <c r="D39" s="60">
        <v>0</v>
      </c>
      <c r="E39" s="60">
        <v>0</v>
      </c>
      <c r="F39" s="60">
        <v>0</v>
      </c>
      <c r="G39" s="60">
        <v>0</v>
      </c>
      <c r="H39" s="60">
        <v>0</v>
      </c>
      <c r="I39" s="60">
        <v>10.333</v>
      </c>
      <c r="J39" s="60">
        <v>10.333</v>
      </c>
      <c r="K39" s="60">
        <v>0</v>
      </c>
      <c r="L39" s="60">
        <v>3.748</v>
      </c>
      <c r="M39" s="61">
        <v>6.585</v>
      </c>
      <c r="N39" s="60">
        <v>0</v>
      </c>
      <c r="O39" s="60">
        <v>0</v>
      </c>
      <c r="P39" s="60">
        <v>0</v>
      </c>
      <c r="Q39" s="60">
        <v>0</v>
      </c>
      <c r="R39" s="60">
        <v>0</v>
      </c>
      <c r="S39" s="60">
        <v>0</v>
      </c>
      <c r="T39" s="60">
        <v>0</v>
      </c>
      <c r="U39" s="60">
        <v>0</v>
      </c>
      <c r="V39" s="60">
        <v>0</v>
      </c>
    </row>
    <row r="40" spans="1:22" ht="11.25" customHeight="1">
      <c r="A40" s="149"/>
      <c r="B40" s="151" t="s">
        <v>60</v>
      </c>
      <c r="C40" s="62">
        <v>76.245</v>
      </c>
      <c r="D40" s="62">
        <v>6.084</v>
      </c>
      <c r="E40" s="62">
        <v>5.977999999999999</v>
      </c>
      <c r="F40" s="62">
        <v>0.10600000000000001</v>
      </c>
      <c r="G40" s="62">
        <v>5.5809999999999995</v>
      </c>
      <c r="H40" s="62">
        <v>0.503</v>
      </c>
      <c r="I40" s="62">
        <v>70.16099999999999</v>
      </c>
      <c r="J40" s="62">
        <v>66.216</v>
      </c>
      <c r="K40" s="62">
        <v>3.945</v>
      </c>
      <c r="L40" s="62">
        <v>55.721</v>
      </c>
      <c r="M40" s="63">
        <v>14.44</v>
      </c>
      <c r="N40" s="62">
        <v>47.717999999999996</v>
      </c>
      <c r="O40" s="62">
        <v>33.7</v>
      </c>
      <c r="P40" s="62">
        <v>14.017999999999999</v>
      </c>
      <c r="Q40" s="62">
        <v>33.7</v>
      </c>
      <c r="R40" s="62">
        <v>20.102</v>
      </c>
      <c r="S40" s="62">
        <v>0</v>
      </c>
      <c r="T40" s="62">
        <v>20.101999999999997</v>
      </c>
      <c r="U40" s="62">
        <v>0</v>
      </c>
      <c r="V40" s="62">
        <v>34.661</v>
      </c>
    </row>
    <row r="41" spans="1:2" ht="11.25" customHeight="1">
      <c r="A41" s="64"/>
      <c r="B41" s="64"/>
    </row>
    <row r="42" spans="1:2" ht="11.25" customHeight="1">
      <c r="A42" s="64"/>
      <c r="B42" s="64"/>
    </row>
    <row r="43" spans="1:2" ht="11.25" customHeight="1">
      <c r="A43" s="64"/>
      <c r="B43" s="64"/>
    </row>
    <row r="44" spans="1:2" ht="11.25" customHeight="1">
      <c r="A44" s="64"/>
      <c r="B44" s="64"/>
    </row>
    <row r="45" spans="1:2" ht="11.25" customHeight="1">
      <c r="A45" s="64"/>
      <c r="B45" s="64"/>
    </row>
    <row r="46" spans="1:2" ht="11.25" customHeight="1">
      <c r="A46" s="64"/>
      <c r="B46" s="64"/>
    </row>
    <row r="47" spans="1:2" ht="11.25" customHeight="1">
      <c r="A47" s="64"/>
      <c r="B47" s="64"/>
    </row>
    <row r="48" spans="1:2" ht="11.25" customHeight="1">
      <c r="A48" s="64"/>
      <c r="B48" s="64"/>
    </row>
    <row r="49" spans="1:2" ht="11.25" customHeight="1">
      <c r="A49" s="64"/>
      <c r="B49" s="64"/>
    </row>
    <row r="50" spans="1:2" ht="11.25" customHeight="1">
      <c r="A50" s="64"/>
      <c r="B50" s="64"/>
    </row>
    <row r="51" spans="1:2" ht="11.25" customHeight="1">
      <c r="A51" s="64"/>
      <c r="B51" s="64"/>
    </row>
    <row r="52" spans="1:2" ht="11.25" customHeight="1">
      <c r="A52" s="64"/>
      <c r="B52" s="64"/>
    </row>
    <row r="53" spans="1:2" ht="18" customHeight="1">
      <c r="A53" s="64"/>
      <c r="B53" s="64"/>
    </row>
    <row r="54" spans="1:2" ht="18" customHeight="1">
      <c r="A54" s="64"/>
      <c r="B54" s="64"/>
    </row>
    <row r="55" spans="1:2" ht="18" customHeight="1">
      <c r="A55" s="64"/>
      <c r="B55" s="64"/>
    </row>
    <row r="56" spans="1:2" ht="18" customHeight="1">
      <c r="A56" s="64"/>
      <c r="B56" s="64"/>
    </row>
    <row r="57" spans="1:2" ht="18" customHeight="1">
      <c r="A57" s="64"/>
      <c r="B57" s="64"/>
    </row>
    <row r="58" spans="1:2" ht="18" customHeight="1">
      <c r="A58" s="64"/>
      <c r="B58" s="64"/>
    </row>
    <row r="59" spans="1:2" ht="18" customHeight="1">
      <c r="A59" s="64"/>
      <c r="B59" s="64"/>
    </row>
    <row r="60" spans="1:2" ht="18" customHeight="1">
      <c r="A60" s="64"/>
      <c r="B60" s="64"/>
    </row>
    <row r="61" spans="1:2" ht="18" customHeight="1">
      <c r="A61" s="64"/>
      <c r="B61" s="64"/>
    </row>
    <row r="62" spans="1:2" ht="18" customHeight="1">
      <c r="A62" s="64"/>
      <c r="B62" s="64"/>
    </row>
    <row r="63" spans="1:2" ht="18" customHeight="1">
      <c r="A63" s="64"/>
      <c r="B63" s="64"/>
    </row>
    <row r="64" spans="1:2" ht="18" customHeight="1">
      <c r="A64" s="64"/>
      <c r="B64" s="64"/>
    </row>
    <row r="65" spans="1:2" ht="18" customHeight="1">
      <c r="A65" s="64"/>
      <c r="B65" s="64"/>
    </row>
    <row r="66" spans="1:2" ht="18" customHeight="1">
      <c r="A66" s="64"/>
      <c r="B66" s="64"/>
    </row>
    <row r="67" spans="1:2" ht="18" customHeight="1">
      <c r="A67" s="64"/>
      <c r="B67" s="64"/>
    </row>
    <row r="68" spans="1:2" ht="18" customHeight="1">
      <c r="A68" s="64"/>
      <c r="B68" s="64"/>
    </row>
    <row r="69" spans="1:2" ht="18" customHeight="1">
      <c r="A69" s="64"/>
      <c r="B69" s="64"/>
    </row>
    <row r="70" spans="1:2" ht="18" customHeight="1">
      <c r="A70" s="64"/>
      <c r="B70" s="64"/>
    </row>
    <row r="71" spans="1:2" ht="18" customHeight="1">
      <c r="A71" s="64"/>
      <c r="B71" s="64"/>
    </row>
    <row r="72" spans="1:2" ht="18" customHeight="1">
      <c r="A72" s="64"/>
      <c r="B72" s="64"/>
    </row>
    <row r="73" spans="1:2" ht="18" customHeight="1">
      <c r="A73" s="64"/>
      <c r="B73" s="64"/>
    </row>
    <row r="74" spans="1:2" ht="18" customHeight="1">
      <c r="A74" s="64"/>
      <c r="B74" s="64"/>
    </row>
    <row r="75" spans="1:2" ht="18" customHeight="1">
      <c r="A75" s="64"/>
      <c r="B75" s="64"/>
    </row>
    <row r="76" spans="1:2" ht="18" customHeight="1">
      <c r="A76" s="64"/>
      <c r="B76" s="64"/>
    </row>
    <row r="77" spans="1:2" ht="18" customHeight="1">
      <c r="A77" s="64"/>
      <c r="B77" s="64"/>
    </row>
    <row r="78" spans="1:2" ht="18" customHeight="1">
      <c r="A78" s="64"/>
      <c r="B78" s="64"/>
    </row>
    <row r="79" spans="1:2" ht="18" customHeight="1">
      <c r="A79" s="64"/>
      <c r="B79" s="64"/>
    </row>
    <row r="80" spans="1:2" ht="18" customHeight="1">
      <c r="A80" s="64"/>
      <c r="B80" s="64"/>
    </row>
    <row r="81" spans="1:2" ht="18" customHeight="1">
      <c r="A81" s="64"/>
      <c r="B81" s="64"/>
    </row>
    <row r="82" spans="1:2" ht="18" customHeight="1">
      <c r="A82" s="64"/>
      <c r="B82" s="64"/>
    </row>
    <row r="83" spans="1:2" ht="18" customHeight="1">
      <c r="A83" s="64"/>
      <c r="B83" s="64"/>
    </row>
  </sheetData>
  <sheetProtection/>
  <mergeCells count="31">
    <mergeCell ref="A29:B29"/>
    <mergeCell ref="A27:B27"/>
    <mergeCell ref="A28:B28"/>
    <mergeCell ref="A18:B18"/>
    <mergeCell ref="A19:B19"/>
    <mergeCell ref="R2:T2"/>
    <mergeCell ref="O5:P5"/>
    <mergeCell ref="N4:P4"/>
    <mergeCell ref="I3:P3"/>
    <mergeCell ref="C2:P2"/>
    <mergeCell ref="A9:B9"/>
    <mergeCell ref="A20:B20"/>
    <mergeCell ref="A23:B23"/>
    <mergeCell ref="A14:B14"/>
    <mergeCell ref="A24:B24"/>
    <mergeCell ref="A25:B25"/>
    <mergeCell ref="A10:B10"/>
    <mergeCell ref="A11:B11"/>
    <mergeCell ref="S4:T4"/>
    <mergeCell ref="D3:H3"/>
    <mergeCell ref="E4:F4"/>
    <mergeCell ref="G4:H4"/>
    <mergeCell ref="A2:B8"/>
    <mergeCell ref="J4:K4"/>
    <mergeCell ref="L4:M4"/>
    <mergeCell ref="A38:B38"/>
    <mergeCell ref="A31:B31"/>
    <mergeCell ref="A32:B32"/>
    <mergeCell ref="A33:B33"/>
    <mergeCell ref="A37:B37"/>
    <mergeCell ref="A30:B30"/>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23"/>
  <sheetViews>
    <sheetView tabSelected="1" view="pageBreakPreview" zoomScaleSheetLayoutView="100" zoomScalePageLayoutView="0" workbookViewId="0" topLeftCell="A1">
      <selection activeCell="X18" sqref="X18"/>
    </sheetView>
  </sheetViews>
  <sheetFormatPr defaultColWidth="8.796875" defaultRowHeight="15"/>
  <cols>
    <col min="1" max="3" width="9" style="11" customWidth="1"/>
    <col min="4" max="4" width="6.3984375" style="11" customWidth="1"/>
    <col min="5" max="5" width="10.59765625" style="11" customWidth="1"/>
    <col min="6" max="6" width="5.19921875" style="11" customWidth="1"/>
    <col min="7" max="7" width="4.5" style="11" customWidth="1"/>
    <col min="8" max="8" width="19.3984375" style="11" customWidth="1"/>
    <col min="9" max="9" width="13.19921875" style="11" customWidth="1"/>
    <col min="10" max="16384" width="9" style="11" customWidth="1"/>
  </cols>
  <sheetData>
    <row r="1" ht="11.25" customHeight="1">
      <c r="A1" s="10" t="s">
        <v>161</v>
      </c>
    </row>
    <row r="2" spans="1:10" ht="13.5" customHeight="1">
      <c r="A2" s="10"/>
      <c r="B2" s="10"/>
      <c r="C2" s="10"/>
      <c r="D2" s="10"/>
      <c r="E2" s="10"/>
      <c r="F2" s="10"/>
      <c r="G2" s="10"/>
      <c r="H2" s="10"/>
      <c r="I2" s="10"/>
      <c r="J2" s="10"/>
    </row>
    <row r="3" spans="1:10" ht="13.5" customHeight="1">
      <c r="A3" s="10"/>
      <c r="B3" s="10"/>
      <c r="C3" s="10"/>
      <c r="D3" s="10"/>
      <c r="E3" s="10"/>
      <c r="F3" s="10"/>
      <c r="G3" s="10"/>
      <c r="H3" s="10"/>
      <c r="I3" s="10"/>
      <c r="J3" s="10"/>
    </row>
    <row r="4" spans="1:10" ht="13.5" customHeight="1">
      <c r="A4" s="10"/>
      <c r="B4" s="10"/>
      <c r="C4" s="10"/>
      <c r="D4" s="10"/>
      <c r="E4" s="10"/>
      <c r="F4" s="10"/>
      <c r="G4" s="10"/>
      <c r="H4" s="10"/>
      <c r="I4" s="10"/>
      <c r="J4" s="10"/>
    </row>
    <row r="5" spans="1:10" ht="13.5" customHeight="1">
      <c r="A5" s="10"/>
      <c r="B5" s="10"/>
      <c r="C5" s="10"/>
      <c r="D5" s="10"/>
      <c r="E5" s="10"/>
      <c r="F5" s="10"/>
      <c r="G5" s="10"/>
      <c r="H5" s="10"/>
      <c r="I5" s="10"/>
      <c r="J5" s="10"/>
    </row>
    <row r="6" spans="1:10" ht="13.5" customHeight="1">
      <c r="A6" s="10"/>
      <c r="B6" s="10"/>
      <c r="C6" s="10"/>
      <c r="D6" s="10"/>
      <c r="E6" s="10"/>
      <c r="F6" s="10"/>
      <c r="G6" s="10"/>
      <c r="H6" s="10"/>
      <c r="I6" s="10"/>
      <c r="J6" s="10"/>
    </row>
    <row r="7" spans="1:10" ht="13.5" customHeight="1">
      <c r="A7" s="10"/>
      <c r="B7" s="10"/>
      <c r="C7" s="10"/>
      <c r="D7" s="10"/>
      <c r="E7" s="10"/>
      <c r="F7" s="10"/>
      <c r="G7" s="10"/>
      <c r="H7" s="10"/>
      <c r="I7" s="10"/>
      <c r="J7" s="10"/>
    </row>
    <row r="8" spans="1:10" ht="13.5" customHeight="1">
      <c r="A8" s="10"/>
      <c r="B8" s="10"/>
      <c r="C8" s="10"/>
      <c r="D8" s="10"/>
      <c r="E8" s="10"/>
      <c r="F8" s="10"/>
      <c r="G8" s="10"/>
      <c r="H8" s="10"/>
      <c r="I8" s="10"/>
      <c r="J8" s="10"/>
    </row>
    <row r="9" spans="1:10" ht="13.5" customHeight="1">
      <c r="A9" s="10"/>
      <c r="B9" s="10"/>
      <c r="C9" s="10"/>
      <c r="D9" s="10"/>
      <c r="E9" s="10"/>
      <c r="F9" s="10"/>
      <c r="G9" s="10"/>
      <c r="H9" s="10"/>
      <c r="I9" s="10"/>
      <c r="J9" s="10"/>
    </row>
    <row r="10" spans="1:10" ht="13.5" customHeight="1">
      <c r="A10" s="10"/>
      <c r="B10" s="10"/>
      <c r="C10" s="10"/>
      <c r="D10" s="10"/>
      <c r="E10" s="10"/>
      <c r="F10" s="10"/>
      <c r="G10" s="10"/>
      <c r="H10" s="10"/>
      <c r="I10" s="10"/>
      <c r="J10" s="10"/>
    </row>
    <row r="11" spans="1:10" ht="13.5" customHeight="1">
      <c r="A11" s="10"/>
      <c r="B11" s="10"/>
      <c r="C11" s="10"/>
      <c r="D11" s="10"/>
      <c r="E11" s="10"/>
      <c r="F11" s="12"/>
      <c r="G11" s="10"/>
      <c r="H11" s="10"/>
      <c r="I11" s="10"/>
      <c r="J11" s="10"/>
    </row>
    <row r="12" spans="1:10" ht="13.5" customHeight="1">
      <c r="A12" s="10"/>
      <c r="B12" s="10"/>
      <c r="C12" s="10"/>
      <c r="D12" s="10"/>
      <c r="E12" s="10"/>
      <c r="F12" s="10"/>
      <c r="G12" s="10"/>
      <c r="H12" s="10"/>
      <c r="I12" s="10"/>
      <c r="J12" s="10"/>
    </row>
    <row r="13" spans="1:10" ht="13.5" customHeight="1">
      <c r="A13" s="10"/>
      <c r="B13" s="10"/>
      <c r="C13" s="10"/>
      <c r="D13" s="10"/>
      <c r="E13" s="10"/>
      <c r="F13" s="10"/>
      <c r="G13" s="10"/>
      <c r="H13" s="10"/>
      <c r="I13" s="10"/>
      <c r="J13" s="10"/>
    </row>
    <row r="14" spans="1:10" ht="13.5" customHeight="1">
      <c r="A14" s="13"/>
      <c r="B14" s="10"/>
      <c r="C14" s="10"/>
      <c r="D14" s="10"/>
      <c r="E14" s="10"/>
      <c r="F14" s="10"/>
      <c r="G14" s="10"/>
      <c r="H14" s="10"/>
      <c r="I14" s="10"/>
      <c r="J14" s="10"/>
    </row>
    <row r="15" spans="1:10" ht="13.5" customHeight="1">
      <c r="A15" s="10"/>
      <c r="B15" s="10"/>
      <c r="C15" s="10"/>
      <c r="D15" s="10"/>
      <c r="E15" s="10"/>
      <c r="F15" s="10"/>
      <c r="G15" s="10"/>
      <c r="H15" s="10"/>
      <c r="I15" s="10"/>
      <c r="J15" s="10"/>
    </row>
    <row r="16" spans="1:9" ht="13.5" customHeight="1">
      <c r="A16" s="10"/>
      <c r="B16" s="10"/>
      <c r="C16" s="10"/>
      <c r="D16" s="10"/>
      <c r="E16" s="10"/>
      <c r="F16" s="206"/>
      <c r="G16" s="207"/>
      <c r="H16" s="154" t="s">
        <v>63</v>
      </c>
      <c r="I16" s="154" t="s">
        <v>64</v>
      </c>
    </row>
    <row r="17" spans="1:9" ht="13.5" customHeight="1">
      <c r="A17" s="10"/>
      <c r="B17" s="10"/>
      <c r="C17" s="10"/>
      <c r="D17" s="10"/>
      <c r="E17" s="10"/>
      <c r="F17" s="204" t="s">
        <v>188</v>
      </c>
      <c r="G17" s="205"/>
      <c r="H17" s="14" t="s">
        <v>190</v>
      </c>
      <c r="I17" s="15" t="s">
        <v>191</v>
      </c>
    </row>
    <row r="18" spans="1:10" ht="13.5" customHeight="1">
      <c r="A18" s="10"/>
      <c r="B18" s="10"/>
      <c r="C18" s="10"/>
      <c r="D18" s="10"/>
      <c r="E18" s="10"/>
      <c r="F18" s="204" t="s">
        <v>189</v>
      </c>
      <c r="G18" s="205"/>
      <c r="H18" s="16">
        <v>0.23</v>
      </c>
      <c r="I18" s="16">
        <v>0.65</v>
      </c>
      <c r="J18" s="10"/>
    </row>
    <row r="19" spans="1:10" ht="13.5" customHeight="1">
      <c r="A19" s="10"/>
      <c r="B19" s="10"/>
      <c r="C19" s="10"/>
      <c r="D19" s="10"/>
      <c r="E19" s="10"/>
      <c r="F19" s="204" t="s">
        <v>65</v>
      </c>
      <c r="G19" s="205"/>
      <c r="H19" s="17" t="s">
        <v>192</v>
      </c>
      <c r="I19" s="17" t="s">
        <v>193</v>
      </c>
      <c r="J19" s="10"/>
    </row>
    <row r="20" spans="1:10" ht="13.5" customHeight="1">
      <c r="A20" s="10"/>
      <c r="B20" s="10"/>
      <c r="C20" s="10"/>
      <c r="D20" s="10"/>
      <c r="E20" s="10"/>
      <c r="F20" s="18"/>
      <c r="G20" s="19"/>
      <c r="H20" s="20"/>
      <c r="I20" s="19"/>
      <c r="J20" s="10"/>
    </row>
    <row r="21" spans="1:10" ht="13.5" customHeight="1">
      <c r="A21" s="10"/>
      <c r="B21" s="10"/>
      <c r="C21" s="10"/>
      <c r="D21" s="10"/>
      <c r="E21" s="10"/>
      <c r="F21" s="10"/>
      <c r="G21" s="10"/>
      <c r="H21" s="10"/>
      <c r="I21" s="10"/>
      <c r="J21" s="10"/>
    </row>
    <row r="22" spans="1:10" ht="10.5" customHeight="1">
      <c r="A22" s="10"/>
      <c r="B22" s="10"/>
      <c r="C22" s="10"/>
      <c r="D22" s="10"/>
      <c r="E22" s="10"/>
      <c r="F22" s="10"/>
      <c r="G22" s="10"/>
      <c r="H22" s="10"/>
      <c r="I22" s="10"/>
      <c r="J22" s="10"/>
    </row>
    <row r="23" spans="1:10" ht="9.75" customHeight="1">
      <c r="A23" s="10"/>
      <c r="B23" s="10"/>
      <c r="C23" s="10"/>
      <c r="D23" s="10"/>
      <c r="E23" s="10"/>
      <c r="F23" s="10"/>
      <c r="G23" s="10"/>
      <c r="H23" s="10"/>
      <c r="I23" s="10"/>
      <c r="J23" s="10"/>
    </row>
    <row r="24" spans="1:10" ht="9.75" customHeight="1">
      <c r="A24" s="10"/>
      <c r="B24" s="10"/>
      <c r="C24" s="10"/>
      <c r="D24" s="10"/>
      <c r="E24" s="10"/>
      <c r="F24" s="10"/>
      <c r="G24" s="10"/>
      <c r="H24" s="10"/>
      <c r="I24" s="10"/>
      <c r="J24" s="10"/>
    </row>
    <row r="25" spans="1:10" ht="9.75" customHeight="1">
      <c r="A25" s="10"/>
      <c r="B25" s="10"/>
      <c r="C25" s="10"/>
      <c r="D25" s="10"/>
      <c r="E25" s="10"/>
      <c r="F25" s="10"/>
      <c r="G25" s="10"/>
      <c r="H25" s="10"/>
      <c r="I25" s="10"/>
      <c r="J25" s="10"/>
    </row>
    <row r="26" spans="1:10" ht="9.75" customHeight="1">
      <c r="A26" s="10"/>
      <c r="B26" s="10"/>
      <c r="C26" s="10"/>
      <c r="D26" s="10"/>
      <c r="E26" s="10"/>
      <c r="F26" s="10"/>
      <c r="G26" s="10"/>
      <c r="H26" s="10"/>
      <c r="I26" s="10"/>
      <c r="J26" s="10"/>
    </row>
    <row r="27" spans="1:10" ht="9.75" customHeight="1">
      <c r="A27" s="10"/>
      <c r="B27" s="10"/>
      <c r="C27" s="10"/>
      <c r="D27" s="10"/>
      <c r="E27" s="10"/>
      <c r="F27" s="10"/>
      <c r="G27" s="10"/>
      <c r="H27" s="10"/>
      <c r="I27" s="10"/>
      <c r="J27" s="10"/>
    </row>
    <row r="28" spans="1:10" ht="9.75" customHeight="1">
      <c r="A28" s="10"/>
      <c r="B28" s="10"/>
      <c r="C28" s="10"/>
      <c r="D28" s="10"/>
      <c r="E28" s="10"/>
      <c r="F28" s="10"/>
      <c r="G28" s="10"/>
      <c r="H28" s="10"/>
      <c r="I28" s="10"/>
      <c r="J28" s="10"/>
    </row>
    <row r="29" spans="1:10" ht="9.75" customHeight="1">
      <c r="A29" s="10"/>
      <c r="B29" s="10"/>
      <c r="C29" s="10"/>
      <c r="D29" s="10"/>
      <c r="E29" s="10"/>
      <c r="F29" s="10"/>
      <c r="G29" s="10"/>
      <c r="H29" s="10"/>
      <c r="I29" s="10"/>
      <c r="J29" s="10"/>
    </row>
    <row r="30" spans="1:10" ht="9.75" customHeight="1">
      <c r="A30" s="10"/>
      <c r="B30" s="10"/>
      <c r="C30" s="10"/>
      <c r="D30" s="10"/>
      <c r="E30" s="10"/>
      <c r="F30" s="10"/>
      <c r="G30" s="10"/>
      <c r="H30" s="10"/>
      <c r="I30" s="10"/>
      <c r="J30" s="10"/>
    </row>
    <row r="31" spans="1:10" ht="9.75" customHeight="1">
      <c r="A31" s="10"/>
      <c r="B31" s="10"/>
      <c r="C31" s="10"/>
      <c r="D31" s="10"/>
      <c r="E31" s="10"/>
      <c r="F31" s="10"/>
      <c r="G31" s="10"/>
      <c r="H31" s="10"/>
      <c r="I31" s="10"/>
      <c r="J31" s="10"/>
    </row>
    <row r="32" spans="1:10" ht="12" customHeight="1">
      <c r="A32" s="10"/>
      <c r="B32" s="10"/>
      <c r="C32" s="10"/>
      <c r="D32" s="10"/>
      <c r="E32" s="10"/>
      <c r="F32" s="10"/>
      <c r="G32" s="10"/>
      <c r="H32" s="10"/>
      <c r="I32" s="10"/>
      <c r="J32" s="10"/>
    </row>
    <row r="33" spans="1:10" ht="12" customHeight="1">
      <c r="A33" s="10"/>
      <c r="B33" s="10"/>
      <c r="C33" s="10"/>
      <c r="D33" s="10"/>
      <c r="E33" s="10"/>
      <c r="F33" s="10"/>
      <c r="G33" s="10"/>
      <c r="H33" s="10"/>
      <c r="I33" s="10"/>
      <c r="J33" s="10"/>
    </row>
    <row r="34" spans="1:10" ht="12" customHeight="1">
      <c r="A34" s="10"/>
      <c r="B34" s="10"/>
      <c r="C34" s="10"/>
      <c r="D34" s="10"/>
      <c r="E34" s="10"/>
      <c r="F34" s="10"/>
      <c r="G34" s="10"/>
      <c r="H34" s="10"/>
      <c r="I34" s="10"/>
      <c r="J34" s="10"/>
    </row>
    <row r="35" spans="1:10" ht="12" customHeight="1">
      <c r="A35" s="10"/>
      <c r="B35" s="10"/>
      <c r="C35" s="10"/>
      <c r="D35" s="10"/>
      <c r="E35" s="10"/>
      <c r="F35" s="10"/>
      <c r="G35" s="10"/>
      <c r="H35" s="10"/>
      <c r="I35" s="10"/>
      <c r="J35" s="10"/>
    </row>
    <row r="36" spans="1:10" ht="12" customHeight="1">
      <c r="A36" s="10"/>
      <c r="B36" s="10"/>
      <c r="C36" s="10"/>
      <c r="D36" s="10"/>
      <c r="E36" s="10"/>
      <c r="F36" s="10"/>
      <c r="G36" s="10"/>
      <c r="H36" s="10"/>
      <c r="I36" s="10"/>
      <c r="J36" s="10"/>
    </row>
    <row r="37" spans="1:10" ht="12" customHeight="1">
      <c r="A37" s="10"/>
      <c r="B37" s="10"/>
      <c r="C37" s="10"/>
      <c r="D37" s="10"/>
      <c r="E37" s="10"/>
      <c r="F37" s="10"/>
      <c r="G37" s="10"/>
      <c r="H37" s="10"/>
      <c r="I37" s="10"/>
      <c r="J37" s="10"/>
    </row>
    <row r="38" spans="1:10" ht="12" customHeight="1">
      <c r="A38" s="10"/>
      <c r="B38" s="10"/>
      <c r="C38" s="10"/>
      <c r="D38" s="10"/>
      <c r="E38" s="10"/>
      <c r="F38" s="10"/>
      <c r="G38" s="10"/>
      <c r="H38" s="10"/>
      <c r="I38" s="10"/>
      <c r="J38" s="10"/>
    </row>
    <row r="39" spans="1:10" ht="12" customHeight="1">
      <c r="A39" s="10"/>
      <c r="B39" s="10"/>
      <c r="C39" s="10"/>
      <c r="D39" s="10"/>
      <c r="E39" s="10"/>
      <c r="F39" s="10"/>
      <c r="G39" s="10"/>
      <c r="H39" s="10"/>
      <c r="I39" s="10"/>
      <c r="J39" s="10"/>
    </row>
    <row r="40" spans="1:10" ht="12" customHeight="1">
      <c r="A40" s="10"/>
      <c r="B40" s="10"/>
      <c r="C40" s="10"/>
      <c r="D40" s="10"/>
      <c r="E40" s="10"/>
      <c r="F40" s="10"/>
      <c r="G40" s="10"/>
      <c r="H40" s="10"/>
      <c r="I40" s="10"/>
      <c r="J40" s="10"/>
    </row>
    <row r="41" spans="1:10" ht="12" customHeight="1">
      <c r="A41" s="10"/>
      <c r="B41" s="10"/>
      <c r="C41" s="10"/>
      <c r="D41" s="10"/>
      <c r="E41" s="10"/>
      <c r="F41" s="10"/>
      <c r="G41" s="10"/>
      <c r="H41" s="10"/>
      <c r="I41" s="10"/>
      <c r="J41" s="10"/>
    </row>
    <row r="42" spans="1:10" ht="12" customHeight="1">
      <c r="A42" s="10"/>
      <c r="B42" s="10"/>
      <c r="C42" s="10"/>
      <c r="D42" s="10"/>
      <c r="E42" s="10"/>
      <c r="F42" s="10"/>
      <c r="G42" s="10"/>
      <c r="H42" s="10"/>
      <c r="I42" s="10"/>
      <c r="J42" s="10"/>
    </row>
    <row r="43" spans="1:10" ht="12" customHeight="1">
      <c r="A43" s="10"/>
      <c r="B43" s="10"/>
      <c r="C43" s="10"/>
      <c r="D43" s="10"/>
      <c r="E43" s="10"/>
      <c r="F43" s="10"/>
      <c r="G43" s="10"/>
      <c r="H43" s="10"/>
      <c r="I43" s="10"/>
      <c r="J43" s="10"/>
    </row>
    <row r="44" spans="1:10" ht="12" customHeight="1">
      <c r="A44" s="10"/>
      <c r="B44" s="10"/>
      <c r="C44" s="10"/>
      <c r="D44" s="10"/>
      <c r="E44" s="10"/>
      <c r="F44" s="10"/>
      <c r="G44" s="10"/>
      <c r="H44" s="10"/>
      <c r="I44" s="10"/>
      <c r="J44" s="10"/>
    </row>
    <row r="45" spans="1:10" ht="12" customHeight="1">
      <c r="A45" s="10"/>
      <c r="B45" s="10"/>
      <c r="C45" s="10"/>
      <c r="D45" s="10"/>
      <c r="E45" s="10"/>
      <c r="F45" s="10"/>
      <c r="G45" s="10"/>
      <c r="H45" s="10"/>
      <c r="I45" s="10"/>
      <c r="J45" s="10"/>
    </row>
    <row r="46" spans="1:10" ht="12" customHeight="1">
      <c r="A46" s="10"/>
      <c r="B46" s="10"/>
      <c r="C46" s="10"/>
      <c r="D46" s="10"/>
      <c r="E46" s="10"/>
      <c r="F46" s="10"/>
      <c r="G46" s="10"/>
      <c r="H46" s="10"/>
      <c r="I46" s="10"/>
      <c r="J46" s="10"/>
    </row>
    <row r="47" spans="1:10" ht="12" customHeight="1">
      <c r="A47" s="10"/>
      <c r="B47" s="10"/>
      <c r="C47" s="10"/>
      <c r="D47" s="10"/>
      <c r="E47" s="10"/>
      <c r="F47" s="10"/>
      <c r="G47" s="10"/>
      <c r="H47" s="10"/>
      <c r="I47" s="10"/>
      <c r="J47" s="10"/>
    </row>
    <row r="48" spans="1:10" ht="12" customHeight="1">
      <c r="A48" s="10"/>
      <c r="B48" s="10"/>
      <c r="C48" s="10"/>
      <c r="D48" s="10"/>
      <c r="E48" s="10"/>
      <c r="F48" s="21"/>
      <c r="G48" s="21"/>
      <c r="H48" s="21"/>
      <c r="I48" s="21"/>
      <c r="J48" s="10"/>
    </row>
    <row r="49" spans="1:10" ht="12" customHeight="1">
      <c r="A49" s="10"/>
      <c r="B49" s="10"/>
      <c r="C49" s="10"/>
      <c r="D49" s="10"/>
      <c r="E49" s="10"/>
      <c r="F49" s="21"/>
      <c r="G49" s="21"/>
      <c r="H49" s="21"/>
      <c r="I49" s="21"/>
      <c r="J49" s="10"/>
    </row>
    <row r="50" spans="1:10" ht="12" customHeight="1">
      <c r="A50" s="10"/>
      <c r="B50" s="10"/>
      <c r="C50" s="10"/>
      <c r="D50" s="10"/>
      <c r="E50" s="10"/>
      <c r="F50" s="21"/>
      <c r="G50" s="21"/>
      <c r="H50" s="21"/>
      <c r="I50" s="21"/>
      <c r="J50" s="10"/>
    </row>
    <row r="51" spans="1:10" ht="12" customHeight="1">
      <c r="A51" s="10"/>
      <c r="B51" s="10"/>
      <c r="C51" s="10"/>
      <c r="D51" s="10"/>
      <c r="E51" s="10"/>
      <c r="F51" s="21"/>
      <c r="G51" s="21"/>
      <c r="H51" s="21"/>
      <c r="I51" s="21"/>
      <c r="J51" s="10"/>
    </row>
    <row r="52" spans="1:10" ht="13.5">
      <c r="A52" s="10"/>
      <c r="B52" s="10"/>
      <c r="C52" s="10"/>
      <c r="D52" s="10"/>
      <c r="E52" s="10"/>
      <c r="F52" s="21"/>
      <c r="G52" s="21"/>
      <c r="H52" s="21"/>
      <c r="I52" s="21"/>
      <c r="J52" s="10"/>
    </row>
    <row r="53" spans="1:10" ht="13.5">
      <c r="A53" s="10"/>
      <c r="B53" s="10"/>
      <c r="C53" s="10"/>
      <c r="D53" s="10"/>
      <c r="E53" s="10"/>
      <c r="F53" s="21"/>
      <c r="G53" s="21"/>
      <c r="H53" s="21"/>
      <c r="I53" s="21"/>
      <c r="J53" s="10"/>
    </row>
    <row r="54" spans="1:10" ht="13.5">
      <c r="A54" s="10"/>
      <c r="B54" s="10"/>
      <c r="C54" s="10"/>
      <c r="D54" s="10"/>
      <c r="E54" s="10"/>
      <c r="F54" s="21"/>
      <c r="G54" s="21"/>
      <c r="H54" s="21"/>
      <c r="I54" s="21"/>
      <c r="J54" s="10"/>
    </row>
    <row r="55" spans="1:10" ht="13.5">
      <c r="A55" s="21"/>
      <c r="B55" s="21"/>
      <c r="C55" s="21"/>
      <c r="D55" s="21"/>
      <c r="E55" s="21"/>
      <c r="F55" s="21"/>
      <c r="G55" s="21"/>
      <c r="H55" s="21"/>
      <c r="I55" s="21"/>
      <c r="J55" s="21"/>
    </row>
    <row r="56" spans="1:10" ht="13.5">
      <c r="A56" s="21"/>
      <c r="B56" s="21"/>
      <c r="C56" s="21"/>
      <c r="D56" s="21"/>
      <c r="E56" s="21"/>
      <c r="F56" s="21"/>
      <c r="G56" s="21"/>
      <c r="H56" s="21"/>
      <c r="I56" s="21"/>
      <c r="J56" s="21"/>
    </row>
    <row r="57" spans="1:10" ht="13.5">
      <c r="A57" s="21"/>
      <c r="B57" s="21"/>
      <c r="C57" s="21"/>
      <c r="D57" s="21"/>
      <c r="E57" s="21"/>
      <c r="F57" s="21"/>
      <c r="G57" s="21"/>
      <c r="H57" s="21"/>
      <c r="I57" s="21"/>
      <c r="J57" s="21"/>
    </row>
    <row r="58" spans="1:10" ht="13.5" customHeight="1">
      <c r="A58" s="21"/>
      <c r="B58" s="21"/>
      <c r="C58" s="21"/>
      <c r="D58" s="21"/>
      <c r="E58" s="21"/>
      <c r="F58" s="21"/>
      <c r="G58" s="21"/>
      <c r="H58" s="21"/>
      <c r="I58" s="21"/>
      <c r="J58" s="21"/>
    </row>
    <row r="59" spans="1:10" ht="13.5" customHeight="1">
      <c r="A59" s="21"/>
      <c r="B59" s="21"/>
      <c r="C59" s="21"/>
      <c r="D59" s="21"/>
      <c r="E59" s="21"/>
      <c r="F59" s="21"/>
      <c r="G59" s="21"/>
      <c r="H59" s="21"/>
      <c r="I59" s="21"/>
      <c r="J59" s="21"/>
    </row>
    <row r="60" spans="1:10" ht="13.5">
      <c r="A60" s="21"/>
      <c r="B60" s="21"/>
      <c r="C60" s="21"/>
      <c r="D60" s="21"/>
      <c r="E60" s="21"/>
      <c r="F60" s="21"/>
      <c r="G60" s="21"/>
      <c r="H60" s="21"/>
      <c r="I60" s="21"/>
      <c r="J60" s="21"/>
    </row>
    <row r="61" spans="1:10" ht="13.5">
      <c r="A61" s="21"/>
      <c r="B61" s="21"/>
      <c r="C61" s="21"/>
      <c r="D61" s="21"/>
      <c r="E61" s="21"/>
      <c r="F61" s="21"/>
      <c r="G61" s="21"/>
      <c r="H61" s="21"/>
      <c r="I61" s="21"/>
      <c r="J61" s="21"/>
    </row>
    <row r="62" spans="1:10" ht="13.5">
      <c r="A62" s="21"/>
      <c r="B62" s="21"/>
      <c r="C62" s="21"/>
      <c r="D62" s="21"/>
      <c r="E62" s="21"/>
      <c r="F62" s="21"/>
      <c r="G62" s="21"/>
      <c r="H62" s="21"/>
      <c r="I62" s="21"/>
      <c r="J62" s="21"/>
    </row>
    <row r="63" spans="1:10" ht="13.5">
      <c r="A63" s="21"/>
      <c r="B63" s="21"/>
      <c r="C63" s="21"/>
      <c r="D63" s="21"/>
      <c r="E63" s="21"/>
      <c r="F63" s="21"/>
      <c r="G63" s="21"/>
      <c r="H63" s="21"/>
      <c r="I63" s="21"/>
      <c r="J63" s="21"/>
    </row>
    <row r="64" spans="1:10" ht="13.5">
      <c r="A64" s="21"/>
      <c r="B64" s="21"/>
      <c r="C64" s="21"/>
      <c r="D64" s="21"/>
      <c r="E64" s="21"/>
      <c r="F64" s="21"/>
      <c r="G64" s="21"/>
      <c r="H64" s="21"/>
      <c r="I64" s="21"/>
      <c r="J64" s="21"/>
    </row>
    <row r="65" spans="1:10" ht="13.5">
      <c r="A65" s="21"/>
      <c r="B65" s="21"/>
      <c r="C65" s="21"/>
      <c r="D65" s="21"/>
      <c r="E65" s="21"/>
      <c r="F65" s="21"/>
      <c r="G65" s="21"/>
      <c r="H65" s="21"/>
      <c r="I65" s="21"/>
      <c r="J65" s="21"/>
    </row>
    <row r="66" spans="1:10" ht="13.5">
      <c r="A66" s="21"/>
      <c r="B66" s="21"/>
      <c r="C66" s="21"/>
      <c r="D66" s="21"/>
      <c r="E66" s="21"/>
      <c r="F66" s="21"/>
      <c r="G66" s="21"/>
      <c r="H66" s="21"/>
      <c r="I66" s="21"/>
      <c r="J66" s="21"/>
    </row>
    <row r="67" spans="1:10" ht="13.5">
      <c r="A67" s="21"/>
      <c r="B67" s="21"/>
      <c r="C67" s="21"/>
      <c r="D67" s="21"/>
      <c r="E67" s="21"/>
      <c r="F67" s="21"/>
      <c r="G67" s="21"/>
      <c r="H67" s="21"/>
      <c r="I67" s="21"/>
      <c r="J67" s="21"/>
    </row>
    <row r="68" spans="1:10" ht="13.5">
      <c r="A68" s="21"/>
      <c r="B68" s="21"/>
      <c r="C68" s="21"/>
      <c r="D68" s="21"/>
      <c r="E68" s="21"/>
      <c r="F68" s="21"/>
      <c r="G68" s="21"/>
      <c r="H68" s="21"/>
      <c r="I68" s="21"/>
      <c r="J68" s="21"/>
    </row>
    <row r="69" spans="1:10" ht="13.5">
      <c r="A69" s="21"/>
      <c r="B69" s="21"/>
      <c r="C69" s="21"/>
      <c r="D69" s="21"/>
      <c r="E69" s="21"/>
      <c r="F69" s="21"/>
      <c r="G69" s="21"/>
      <c r="H69" s="21"/>
      <c r="I69" s="21"/>
      <c r="J69" s="21"/>
    </row>
    <row r="70" spans="1:10" ht="13.5">
      <c r="A70" s="21"/>
      <c r="B70" s="21"/>
      <c r="C70" s="21"/>
      <c r="D70" s="21"/>
      <c r="E70" s="21"/>
      <c r="F70" s="21"/>
      <c r="G70" s="21"/>
      <c r="H70" s="21"/>
      <c r="I70" s="21"/>
      <c r="J70" s="21"/>
    </row>
    <row r="71" spans="1:10" ht="13.5">
      <c r="A71" s="21"/>
      <c r="B71" s="21"/>
      <c r="C71" s="21"/>
      <c r="D71" s="21"/>
      <c r="E71" s="21"/>
      <c r="F71" s="21"/>
      <c r="G71" s="21"/>
      <c r="H71" s="21"/>
      <c r="I71" s="21"/>
      <c r="J71" s="21"/>
    </row>
    <row r="72" spans="1:10" ht="13.5">
      <c r="A72" s="21"/>
      <c r="B72" s="21"/>
      <c r="C72" s="21"/>
      <c r="D72" s="21"/>
      <c r="E72" s="21"/>
      <c r="F72" s="21"/>
      <c r="G72" s="21"/>
      <c r="H72" s="21"/>
      <c r="I72" s="21"/>
      <c r="J72" s="21"/>
    </row>
    <row r="73" spans="1:10" ht="13.5">
      <c r="A73" s="21"/>
      <c r="B73" s="21"/>
      <c r="C73" s="21"/>
      <c r="D73" s="21"/>
      <c r="E73" s="21"/>
      <c r="F73" s="21"/>
      <c r="G73" s="21"/>
      <c r="H73" s="21"/>
      <c r="I73" s="21"/>
      <c r="J73" s="21"/>
    </row>
    <row r="74" spans="1:10" ht="13.5">
      <c r="A74" s="21"/>
      <c r="B74" s="21"/>
      <c r="C74" s="21"/>
      <c r="D74" s="21"/>
      <c r="E74" s="21"/>
      <c r="F74" s="21"/>
      <c r="G74" s="21"/>
      <c r="H74" s="21"/>
      <c r="I74" s="21"/>
      <c r="J74" s="21"/>
    </row>
    <row r="75" spans="1:10" ht="13.5">
      <c r="A75" s="21"/>
      <c r="B75" s="21"/>
      <c r="C75" s="21"/>
      <c r="D75" s="21"/>
      <c r="E75" s="21"/>
      <c r="F75" s="21"/>
      <c r="G75" s="21"/>
      <c r="H75" s="21"/>
      <c r="I75" s="21"/>
      <c r="J75" s="21"/>
    </row>
    <row r="76" spans="1:10" ht="13.5">
      <c r="A76" s="21"/>
      <c r="B76" s="21"/>
      <c r="C76" s="21"/>
      <c r="D76" s="21"/>
      <c r="E76" s="21"/>
      <c r="F76" s="21"/>
      <c r="G76" s="21"/>
      <c r="H76" s="21"/>
      <c r="I76" s="21"/>
      <c r="J76" s="21"/>
    </row>
    <row r="77" spans="1:10" ht="13.5">
      <c r="A77" s="21"/>
      <c r="B77" s="21"/>
      <c r="C77" s="21"/>
      <c r="D77" s="21"/>
      <c r="E77" s="21"/>
      <c r="F77" s="21"/>
      <c r="G77" s="21"/>
      <c r="H77" s="21"/>
      <c r="I77" s="21"/>
      <c r="J77" s="21"/>
    </row>
    <row r="78" spans="1:10" ht="13.5">
      <c r="A78" s="21"/>
      <c r="B78" s="21"/>
      <c r="C78" s="21"/>
      <c r="D78" s="21"/>
      <c r="E78" s="21"/>
      <c r="F78" s="21"/>
      <c r="G78" s="21"/>
      <c r="H78" s="21"/>
      <c r="I78" s="21"/>
      <c r="J78" s="21"/>
    </row>
    <row r="79" spans="1:10" ht="13.5">
      <c r="A79" s="21"/>
      <c r="B79" s="21"/>
      <c r="C79" s="21"/>
      <c r="D79" s="21"/>
      <c r="E79" s="21"/>
      <c r="F79" s="21"/>
      <c r="G79" s="21"/>
      <c r="H79" s="21"/>
      <c r="I79" s="21"/>
      <c r="J79" s="21"/>
    </row>
    <row r="80" spans="1:10" ht="13.5">
      <c r="A80" s="21"/>
      <c r="B80" s="21"/>
      <c r="C80" s="21"/>
      <c r="D80" s="21"/>
      <c r="E80" s="21"/>
      <c r="F80" s="21"/>
      <c r="G80" s="21"/>
      <c r="H80" s="21"/>
      <c r="I80" s="21"/>
      <c r="J80" s="21"/>
    </row>
    <row r="81" spans="1:10" ht="13.5">
      <c r="A81" s="21"/>
      <c r="B81" s="21"/>
      <c r="C81" s="21"/>
      <c r="D81" s="21"/>
      <c r="E81" s="21"/>
      <c r="F81" s="21"/>
      <c r="G81" s="21"/>
      <c r="H81" s="21"/>
      <c r="I81" s="21"/>
      <c r="J81" s="21"/>
    </row>
    <row r="82" spans="1:10" ht="13.5">
      <c r="A82" s="21"/>
      <c r="B82" s="21"/>
      <c r="C82" s="21"/>
      <c r="D82" s="21"/>
      <c r="E82" s="21"/>
      <c r="F82" s="21"/>
      <c r="G82" s="21"/>
      <c r="H82" s="21"/>
      <c r="I82" s="21"/>
      <c r="J82" s="21"/>
    </row>
    <row r="83" spans="1:10" ht="13.5">
      <c r="A83" s="21"/>
      <c r="B83" s="21"/>
      <c r="C83" s="21"/>
      <c r="D83" s="21"/>
      <c r="E83" s="21"/>
      <c r="F83" s="21"/>
      <c r="G83" s="21"/>
      <c r="H83" s="21"/>
      <c r="I83" s="21"/>
      <c r="J83" s="21"/>
    </row>
    <row r="84" spans="1:10" ht="13.5">
      <c r="A84" s="21"/>
      <c r="B84" s="21"/>
      <c r="C84" s="21"/>
      <c r="D84" s="21"/>
      <c r="E84" s="21"/>
      <c r="F84" s="21"/>
      <c r="G84" s="21"/>
      <c r="H84" s="21"/>
      <c r="I84" s="21"/>
      <c r="J84" s="21"/>
    </row>
    <row r="85" spans="1:10" ht="13.5">
      <c r="A85" s="21"/>
      <c r="B85" s="21"/>
      <c r="C85" s="21"/>
      <c r="D85" s="21"/>
      <c r="E85" s="21"/>
      <c r="F85" s="21"/>
      <c r="G85" s="21"/>
      <c r="H85" s="21"/>
      <c r="I85" s="21"/>
      <c r="J85" s="21"/>
    </row>
    <row r="86" spans="1:10" ht="13.5">
      <c r="A86" s="21"/>
      <c r="B86" s="21"/>
      <c r="C86" s="21"/>
      <c r="D86" s="21"/>
      <c r="E86" s="21"/>
      <c r="F86" s="21"/>
      <c r="G86" s="21"/>
      <c r="H86" s="21"/>
      <c r="I86" s="21"/>
      <c r="J86" s="21"/>
    </row>
    <row r="87" spans="1:10" ht="13.5">
      <c r="A87" s="21"/>
      <c r="B87" s="21"/>
      <c r="C87" s="21"/>
      <c r="D87" s="21"/>
      <c r="E87" s="21"/>
      <c r="F87" s="21"/>
      <c r="G87" s="21"/>
      <c r="H87" s="21"/>
      <c r="I87" s="21"/>
      <c r="J87" s="21"/>
    </row>
    <row r="88" spans="1:10" ht="13.5">
      <c r="A88" s="21"/>
      <c r="B88" s="21"/>
      <c r="C88" s="21"/>
      <c r="D88" s="21"/>
      <c r="E88" s="21"/>
      <c r="F88" s="21"/>
      <c r="G88" s="21"/>
      <c r="H88" s="21"/>
      <c r="I88" s="21"/>
      <c r="J88" s="21"/>
    </row>
    <row r="89" spans="1:10" ht="13.5">
      <c r="A89" s="21"/>
      <c r="B89" s="21"/>
      <c r="C89" s="21"/>
      <c r="D89" s="21"/>
      <c r="E89" s="21"/>
      <c r="F89" s="21"/>
      <c r="G89" s="21"/>
      <c r="H89" s="21"/>
      <c r="I89" s="21"/>
      <c r="J89" s="21"/>
    </row>
    <row r="90" spans="1:10" ht="13.5">
      <c r="A90" s="21"/>
      <c r="B90" s="21"/>
      <c r="C90" s="21"/>
      <c r="D90" s="21"/>
      <c r="E90" s="21"/>
      <c r="F90" s="21"/>
      <c r="G90" s="21"/>
      <c r="H90" s="21"/>
      <c r="I90" s="21"/>
      <c r="J90" s="21"/>
    </row>
    <row r="91" spans="1:10" ht="13.5">
      <c r="A91" s="21"/>
      <c r="B91" s="21"/>
      <c r="C91" s="21"/>
      <c r="D91" s="21"/>
      <c r="E91" s="21"/>
      <c r="F91" s="21"/>
      <c r="G91" s="21"/>
      <c r="H91" s="21"/>
      <c r="I91" s="21"/>
      <c r="J91" s="21"/>
    </row>
    <row r="92" spans="1:10" ht="13.5">
      <c r="A92" s="21"/>
      <c r="B92" s="21"/>
      <c r="C92" s="21"/>
      <c r="D92" s="21"/>
      <c r="E92" s="21"/>
      <c r="F92" s="21"/>
      <c r="G92" s="21"/>
      <c r="H92" s="21"/>
      <c r="I92" s="21"/>
      <c r="J92" s="21"/>
    </row>
    <row r="93" spans="1:10" ht="13.5">
      <c r="A93" s="21"/>
      <c r="B93" s="21"/>
      <c r="C93" s="21"/>
      <c r="D93" s="21"/>
      <c r="E93" s="21"/>
      <c r="F93" s="21"/>
      <c r="G93" s="21"/>
      <c r="H93" s="21"/>
      <c r="I93" s="21"/>
      <c r="J93" s="21"/>
    </row>
    <row r="94" spans="1:10" ht="13.5">
      <c r="A94" s="21"/>
      <c r="B94" s="21"/>
      <c r="C94" s="21"/>
      <c r="D94" s="21"/>
      <c r="E94" s="21"/>
      <c r="F94" s="21"/>
      <c r="G94" s="21"/>
      <c r="H94" s="21"/>
      <c r="I94" s="21"/>
      <c r="J94" s="21"/>
    </row>
    <row r="95" spans="1:10" ht="13.5">
      <c r="A95" s="21"/>
      <c r="B95" s="21"/>
      <c r="C95" s="21"/>
      <c r="D95" s="21"/>
      <c r="E95" s="21"/>
      <c r="F95" s="21"/>
      <c r="G95" s="21"/>
      <c r="H95" s="21"/>
      <c r="I95" s="21"/>
      <c r="J95" s="21"/>
    </row>
    <row r="96" spans="1:10" ht="13.5">
      <c r="A96" s="21"/>
      <c r="B96" s="21"/>
      <c r="C96" s="21"/>
      <c r="D96" s="21"/>
      <c r="E96" s="21"/>
      <c r="F96" s="21"/>
      <c r="G96" s="21"/>
      <c r="H96" s="21"/>
      <c r="I96" s="21"/>
      <c r="J96" s="21"/>
    </row>
    <row r="97" spans="1:10" ht="13.5">
      <c r="A97" s="21"/>
      <c r="B97" s="21"/>
      <c r="C97" s="21"/>
      <c r="D97" s="21"/>
      <c r="E97" s="21"/>
      <c r="F97" s="21"/>
      <c r="G97" s="21"/>
      <c r="H97" s="21"/>
      <c r="I97" s="21"/>
      <c r="J97" s="21"/>
    </row>
    <row r="98" spans="1:10" ht="13.5">
      <c r="A98" s="21"/>
      <c r="B98" s="21"/>
      <c r="C98" s="21"/>
      <c r="D98" s="21"/>
      <c r="E98" s="21"/>
      <c r="F98" s="21"/>
      <c r="G98" s="21"/>
      <c r="H98" s="21"/>
      <c r="I98" s="21"/>
      <c r="J98" s="21"/>
    </row>
    <row r="99" spans="1:10" ht="13.5">
      <c r="A99" s="21"/>
      <c r="B99" s="21"/>
      <c r="C99" s="21"/>
      <c r="D99" s="21"/>
      <c r="E99" s="21"/>
      <c r="F99" s="21"/>
      <c r="G99" s="21"/>
      <c r="H99" s="21"/>
      <c r="I99" s="21"/>
      <c r="J99" s="21"/>
    </row>
    <row r="100" spans="1:10" ht="13.5">
      <c r="A100" s="21"/>
      <c r="B100" s="21"/>
      <c r="C100" s="21"/>
      <c r="D100" s="21"/>
      <c r="E100" s="21"/>
      <c r="F100" s="21"/>
      <c r="G100" s="21"/>
      <c r="H100" s="21"/>
      <c r="I100" s="21"/>
      <c r="J100" s="21"/>
    </row>
    <row r="101" spans="1:10" ht="13.5">
      <c r="A101" s="21"/>
      <c r="B101" s="21"/>
      <c r="C101" s="21"/>
      <c r="D101" s="21"/>
      <c r="E101" s="21"/>
      <c r="F101" s="21"/>
      <c r="G101" s="21"/>
      <c r="H101" s="21"/>
      <c r="I101" s="21"/>
      <c r="J101" s="21"/>
    </row>
    <row r="102" spans="1:10" ht="13.5">
      <c r="A102" s="21"/>
      <c r="B102" s="21"/>
      <c r="C102" s="21"/>
      <c r="D102" s="21"/>
      <c r="E102" s="21"/>
      <c r="F102" s="21"/>
      <c r="G102" s="21"/>
      <c r="H102" s="21"/>
      <c r="I102" s="21"/>
      <c r="J102" s="21"/>
    </row>
    <row r="103" spans="1:10" ht="13.5">
      <c r="A103" s="21"/>
      <c r="B103" s="21"/>
      <c r="C103" s="21"/>
      <c r="D103" s="21"/>
      <c r="E103" s="21"/>
      <c r="F103" s="21"/>
      <c r="G103" s="21"/>
      <c r="H103" s="21"/>
      <c r="I103" s="21"/>
      <c r="J103" s="21"/>
    </row>
    <row r="104" spans="1:10" ht="13.5">
      <c r="A104" s="21"/>
      <c r="B104" s="21"/>
      <c r="C104" s="21"/>
      <c r="D104" s="21"/>
      <c r="E104" s="21"/>
      <c r="F104" s="21"/>
      <c r="G104" s="21"/>
      <c r="H104" s="21"/>
      <c r="I104" s="21"/>
      <c r="J104" s="21"/>
    </row>
    <row r="105" spans="1:10" ht="13.5">
      <c r="A105" s="21"/>
      <c r="B105" s="21"/>
      <c r="C105" s="21"/>
      <c r="D105" s="21"/>
      <c r="E105" s="21"/>
      <c r="F105" s="21"/>
      <c r="G105" s="21"/>
      <c r="H105" s="21"/>
      <c r="I105" s="21"/>
      <c r="J105" s="21"/>
    </row>
    <row r="106" spans="1:10" ht="13.5">
      <c r="A106" s="21"/>
      <c r="B106" s="21"/>
      <c r="C106" s="21"/>
      <c r="D106" s="21"/>
      <c r="E106" s="21"/>
      <c r="F106" s="21"/>
      <c r="G106" s="21"/>
      <c r="H106" s="21"/>
      <c r="I106" s="21"/>
      <c r="J106" s="21"/>
    </row>
    <row r="107" spans="1:10" ht="13.5">
      <c r="A107" s="21"/>
      <c r="B107" s="21"/>
      <c r="C107" s="21"/>
      <c r="D107" s="21"/>
      <c r="E107" s="21"/>
      <c r="F107" s="21"/>
      <c r="G107" s="21"/>
      <c r="H107" s="21"/>
      <c r="I107" s="21"/>
      <c r="J107" s="21"/>
    </row>
    <row r="108" spans="1:10" ht="13.5">
      <c r="A108" s="21"/>
      <c r="B108" s="21"/>
      <c r="C108" s="21"/>
      <c r="D108" s="21"/>
      <c r="E108" s="21"/>
      <c r="F108" s="21"/>
      <c r="G108" s="21"/>
      <c r="H108" s="21"/>
      <c r="I108" s="21"/>
      <c r="J108" s="21"/>
    </row>
    <row r="109" spans="1:10" ht="13.5">
      <c r="A109" s="21"/>
      <c r="B109" s="21"/>
      <c r="C109" s="21"/>
      <c r="D109" s="21"/>
      <c r="E109" s="21"/>
      <c r="F109" s="21"/>
      <c r="G109" s="21"/>
      <c r="H109" s="21"/>
      <c r="I109" s="21"/>
      <c r="J109" s="21"/>
    </row>
    <row r="110" spans="1:10" ht="13.5">
      <c r="A110" s="21"/>
      <c r="B110" s="21"/>
      <c r="C110" s="21"/>
      <c r="D110" s="21"/>
      <c r="E110" s="21"/>
      <c r="F110" s="21"/>
      <c r="G110" s="21"/>
      <c r="H110" s="21"/>
      <c r="I110" s="21"/>
      <c r="J110" s="21"/>
    </row>
    <row r="111" spans="1:10" ht="13.5">
      <c r="A111" s="21"/>
      <c r="B111" s="21"/>
      <c r="C111" s="21"/>
      <c r="D111" s="21"/>
      <c r="E111" s="21"/>
      <c r="F111" s="21"/>
      <c r="G111" s="21"/>
      <c r="H111" s="21"/>
      <c r="I111" s="21"/>
      <c r="J111" s="21"/>
    </row>
    <row r="112" spans="1:10" ht="13.5">
      <c r="A112" s="21"/>
      <c r="B112" s="21"/>
      <c r="C112" s="21"/>
      <c r="D112" s="21"/>
      <c r="E112" s="21"/>
      <c r="F112" s="21"/>
      <c r="G112" s="21"/>
      <c r="H112" s="21"/>
      <c r="I112" s="21"/>
      <c r="J112" s="21"/>
    </row>
    <row r="113" spans="1:10" ht="13.5">
      <c r="A113" s="21"/>
      <c r="B113" s="21"/>
      <c r="C113" s="21"/>
      <c r="D113" s="21"/>
      <c r="E113" s="21"/>
      <c r="F113" s="21"/>
      <c r="G113" s="21"/>
      <c r="H113" s="21"/>
      <c r="I113" s="21"/>
      <c r="J113" s="21"/>
    </row>
    <row r="114" spans="1:10" ht="13.5">
      <c r="A114" s="21"/>
      <c r="B114" s="21"/>
      <c r="C114" s="21"/>
      <c r="D114" s="21"/>
      <c r="E114" s="21"/>
      <c r="F114" s="21"/>
      <c r="G114" s="21"/>
      <c r="H114" s="21"/>
      <c r="I114" s="21"/>
      <c r="J114" s="21"/>
    </row>
    <row r="115" spans="1:10" ht="13.5">
      <c r="A115" s="21"/>
      <c r="B115" s="21"/>
      <c r="C115" s="21"/>
      <c r="D115" s="21"/>
      <c r="E115" s="21"/>
      <c r="F115" s="21"/>
      <c r="G115" s="21"/>
      <c r="H115" s="21"/>
      <c r="I115" s="21"/>
      <c r="J115" s="21"/>
    </row>
    <row r="116" spans="1:10" ht="13.5">
      <c r="A116" s="21"/>
      <c r="B116" s="21"/>
      <c r="C116" s="21"/>
      <c r="D116" s="21"/>
      <c r="E116" s="21"/>
      <c r="F116" s="21"/>
      <c r="G116" s="21"/>
      <c r="H116" s="21"/>
      <c r="I116" s="21"/>
      <c r="J116" s="21"/>
    </row>
    <row r="117" spans="1:10" ht="13.5">
      <c r="A117" s="21"/>
      <c r="B117" s="21"/>
      <c r="C117" s="21"/>
      <c r="D117" s="21"/>
      <c r="E117" s="21"/>
      <c r="J117" s="21"/>
    </row>
    <row r="118" spans="1:10" ht="13.5">
      <c r="A118" s="21"/>
      <c r="B118" s="21"/>
      <c r="C118" s="21"/>
      <c r="D118" s="21"/>
      <c r="E118" s="21"/>
      <c r="J118" s="21"/>
    </row>
    <row r="119" spans="1:10" ht="13.5">
      <c r="A119" s="21"/>
      <c r="B119" s="21"/>
      <c r="C119" s="21"/>
      <c r="D119" s="21"/>
      <c r="E119" s="21"/>
      <c r="J119" s="21"/>
    </row>
    <row r="120" spans="1:10" ht="13.5">
      <c r="A120" s="21"/>
      <c r="B120" s="21"/>
      <c r="C120" s="21"/>
      <c r="D120" s="21"/>
      <c r="E120" s="21"/>
      <c r="J120" s="21"/>
    </row>
    <row r="121" spans="1:10" ht="13.5">
      <c r="A121" s="21"/>
      <c r="B121" s="21"/>
      <c r="C121" s="21"/>
      <c r="D121" s="21"/>
      <c r="E121" s="21"/>
      <c r="J121" s="21"/>
    </row>
    <row r="122" spans="1:10" ht="13.5">
      <c r="A122" s="21"/>
      <c r="B122" s="21"/>
      <c r="C122" s="21"/>
      <c r="D122" s="21"/>
      <c r="E122" s="21"/>
      <c r="J122" s="21"/>
    </row>
    <row r="123" spans="1:10" ht="13.5">
      <c r="A123" s="21"/>
      <c r="B123" s="21"/>
      <c r="C123" s="21"/>
      <c r="D123" s="21"/>
      <c r="E123" s="21"/>
      <c r="J123" s="21"/>
    </row>
  </sheetData>
  <sheetProtection/>
  <mergeCells count="4">
    <mergeCell ref="F19:G19"/>
    <mergeCell ref="F16:G16"/>
    <mergeCell ref="F18:G18"/>
    <mergeCell ref="F17:G17"/>
  </mergeCells>
  <printOptions horizontalCentered="1"/>
  <pageMargins left="0.3937007874015748" right="0.3937007874015748"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48"/>
  <sheetViews>
    <sheetView tabSelected="1" view="pageBreakPreview" zoomScaleNormal="70" zoomScaleSheetLayoutView="100" zoomScalePageLayoutView="0" workbookViewId="0" topLeftCell="A7">
      <selection activeCell="X18" sqref="X18"/>
    </sheetView>
  </sheetViews>
  <sheetFormatPr defaultColWidth="8.796875" defaultRowHeight="15"/>
  <cols>
    <col min="1" max="1" width="1.4921875" style="2" customWidth="1"/>
    <col min="2" max="4" width="7.59765625" style="2" customWidth="1"/>
    <col min="5" max="5" width="7.5" style="2" customWidth="1"/>
    <col min="6" max="6" width="4.59765625" style="2" customWidth="1"/>
    <col min="7" max="7" width="3" style="2" customWidth="1"/>
    <col min="8" max="8" width="4.59765625" style="2" customWidth="1"/>
    <col min="9" max="9" width="2.59765625" style="2" customWidth="1"/>
    <col min="10" max="10" width="14.59765625" style="2" customWidth="1"/>
    <col min="11" max="11" width="2.59765625" style="2" customWidth="1"/>
    <col min="12" max="12" width="7.69921875" style="2" customWidth="1"/>
    <col min="13" max="13" width="1" style="2" customWidth="1"/>
    <col min="14" max="16384" width="9" style="2" customWidth="1"/>
  </cols>
  <sheetData>
    <row r="1" ht="11.25">
      <c r="A1" s="1" t="s">
        <v>196</v>
      </c>
    </row>
    <row r="2" ht="11.25">
      <c r="A2" s="1"/>
    </row>
    <row r="3" spans="1:13" ht="11.25">
      <c r="A3" s="231"/>
      <c r="B3" s="232" t="s">
        <v>66</v>
      </c>
      <c r="C3" s="233"/>
      <c r="D3" s="233"/>
      <c r="E3" s="233"/>
      <c r="F3" s="157"/>
      <c r="G3" s="157"/>
      <c r="H3" s="157"/>
      <c r="I3" s="155"/>
      <c r="J3" s="155"/>
      <c r="K3" s="155"/>
      <c r="L3" s="3"/>
      <c r="M3" s="3"/>
    </row>
    <row r="4" spans="1:13" ht="11.25">
      <c r="A4" s="231"/>
      <c r="B4" s="234"/>
      <c r="C4" s="234"/>
      <c r="D4" s="234"/>
      <c r="E4" s="234"/>
      <c r="F4" s="157"/>
      <c r="G4" s="157"/>
      <c r="H4" s="157"/>
      <c r="I4" s="155"/>
      <c r="J4" s="155"/>
      <c r="K4" s="155"/>
      <c r="L4" s="3"/>
      <c r="M4" s="3"/>
    </row>
    <row r="5" spans="1:13" ht="11.25">
      <c r="A5" s="231"/>
      <c r="B5" s="235" t="s">
        <v>77</v>
      </c>
      <c r="C5" s="235" t="s">
        <v>76</v>
      </c>
      <c r="D5" s="235" t="s">
        <v>67</v>
      </c>
      <c r="E5" s="235" t="s">
        <v>68</v>
      </c>
      <c r="F5" s="157"/>
      <c r="G5" s="157"/>
      <c r="H5" s="157"/>
      <c r="I5" s="155"/>
      <c r="J5" s="155"/>
      <c r="K5" s="155"/>
      <c r="L5" s="3"/>
      <c r="M5" s="3"/>
    </row>
    <row r="6" spans="1:13" ht="11.25">
      <c r="A6" s="231"/>
      <c r="B6" s="236"/>
      <c r="C6" s="236"/>
      <c r="D6" s="236"/>
      <c r="E6" s="236"/>
      <c r="F6" s="157"/>
      <c r="G6" s="157"/>
      <c r="H6" s="157"/>
      <c r="I6" s="155"/>
      <c r="J6" s="155"/>
      <c r="K6" s="155"/>
      <c r="L6" s="3"/>
      <c r="M6" s="3"/>
    </row>
    <row r="7" spans="1:13" ht="11.25">
      <c r="A7" s="231"/>
      <c r="B7" s="236"/>
      <c r="C7" s="236"/>
      <c r="D7" s="236"/>
      <c r="E7" s="236"/>
      <c r="F7" s="157"/>
      <c r="G7" s="157"/>
      <c r="H7" s="157"/>
      <c r="I7" s="155"/>
      <c r="J7" s="155"/>
      <c r="K7" s="155"/>
      <c r="L7" s="3"/>
      <c r="M7" s="3"/>
    </row>
    <row r="8" spans="1:13" ht="11.25">
      <c r="A8" s="231"/>
      <c r="B8" s="236"/>
      <c r="C8" s="236"/>
      <c r="D8" s="236"/>
      <c r="E8" s="236"/>
      <c r="F8" s="157"/>
      <c r="G8" s="157"/>
      <c r="H8" s="157"/>
      <c r="I8" s="155"/>
      <c r="J8" s="155"/>
      <c r="K8" s="155"/>
      <c r="L8" s="3"/>
      <c r="M8" s="3"/>
    </row>
    <row r="9" spans="1:13" ht="12" customHeight="1">
      <c r="A9" s="231"/>
      <c r="B9" s="236"/>
      <c r="C9" s="236"/>
      <c r="D9" s="236"/>
      <c r="E9" s="236"/>
      <c r="F9" s="238" t="s">
        <v>69</v>
      </c>
      <c r="G9" s="238"/>
      <c r="H9" s="238"/>
      <c r="I9" s="210"/>
      <c r="J9" s="213" t="s">
        <v>70</v>
      </c>
      <c r="K9" s="216"/>
      <c r="L9" s="3"/>
      <c r="M9" s="3"/>
    </row>
    <row r="10" spans="1:13" ht="12" customHeight="1">
      <c r="A10" s="231"/>
      <c r="B10" s="236"/>
      <c r="C10" s="236"/>
      <c r="D10" s="236"/>
      <c r="E10" s="236"/>
      <c r="F10" s="238"/>
      <c r="G10" s="238"/>
      <c r="H10" s="238"/>
      <c r="I10" s="211"/>
      <c r="J10" s="214"/>
      <c r="K10" s="217"/>
      <c r="L10" s="3"/>
      <c r="M10" s="3"/>
    </row>
    <row r="11" spans="1:13" ht="12" customHeight="1">
      <c r="A11" s="231"/>
      <c r="B11" s="236"/>
      <c r="C11" s="236"/>
      <c r="D11" s="236"/>
      <c r="E11" s="236"/>
      <c r="F11" s="157"/>
      <c r="G11" s="157"/>
      <c r="H11" s="157"/>
      <c r="I11" s="212"/>
      <c r="J11" s="215"/>
      <c r="K11" s="218"/>
      <c r="L11" s="3"/>
      <c r="M11" s="3"/>
    </row>
    <row r="12" spans="1:13" ht="12" customHeight="1">
      <c r="A12" s="231"/>
      <c r="B12" s="236"/>
      <c r="C12" s="236"/>
      <c r="D12" s="236"/>
      <c r="E12" s="236"/>
      <c r="F12" s="157"/>
      <c r="G12" s="157"/>
      <c r="H12" s="157"/>
      <c r="I12" s="155"/>
      <c r="J12" s="155"/>
      <c r="K12" s="155"/>
      <c r="L12" s="3"/>
      <c r="M12" s="3"/>
    </row>
    <row r="13" spans="1:13" ht="12" customHeight="1">
      <c r="A13" s="231"/>
      <c r="B13" s="236"/>
      <c r="C13" s="236"/>
      <c r="D13" s="236"/>
      <c r="E13" s="236"/>
      <c r="F13" s="157"/>
      <c r="G13" s="157"/>
      <c r="H13" s="157"/>
      <c r="I13" s="155"/>
      <c r="J13" s="155"/>
      <c r="K13" s="155"/>
      <c r="L13" s="3"/>
      <c r="M13" s="3"/>
    </row>
    <row r="14" spans="1:13" ht="12" customHeight="1">
      <c r="A14" s="231"/>
      <c r="B14" s="236"/>
      <c r="C14" s="236"/>
      <c r="D14" s="236"/>
      <c r="E14" s="236"/>
      <c r="F14" s="157"/>
      <c r="G14" s="157"/>
      <c r="H14" s="157"/>
      <c r="I14" s="155"/>
      <c r="J14" s="155"/>
      <c r="K14" s="155"/>
      <c r="L14" s="3"/>
      <c r="M14" s="3"/>
    </row>
    <row r="15" spans="1:13" ht="12" customHeight="1">
      <c r="A15" s="231"/>
      <c r="B15" s="236"/>
      <c r="C15" s="236"/>
      <c r="D15" s="236"/>
      <c r="E15" s="114">
        <v>1518763</v>
      </c>
      <c r="F15" s="157"/>
      <c r="G15" s="157"/>
      <c r="H15" s="157"/>
      <c r="I15" s="155"/>
      <c r="J15" s="155"/>
      <c r="K15" s="155"/>
      <c r="L15" s="208" t="s">
        <v>197</v>
      </c>
      <c r="M15" s="3"/>
    </row>
    <row r="16" spans="1:13" ht="12" customHeight="1">
      <c r="A16" s="231"/>
      <c r="B16" s="236"/>
      <c r="C16" s="236"/>
      <c r="D16" s="236"/>
      <c r="E16" s="241" t="s">
        <v>71</v>
      </c>
      <c r="F16" s="157"/>
      <c r="G16" s="157"/>
      <c r="H16" s="157"/>
      <c r="I16" s="210"/>
      <c r="J16" s="213" t="s">
        <v>72</v>
      </c>
      <c r="K16" s="216"/>
      <c r="L16" s="209"/>
      <c r="M16" s="3"/>
    </row>
    <row r="17" spans="1:13" ht="12" customHeight="1">
      <c r="A17" s="231"/>
      <c r="B17" s="236"/>
      <c r="C17" s="236"/>
      <c r="D17" s="236"/>
      <c r="E17" s="242"/>
      <c r="F17" s="157"/>
      <c r="G17" s="157"/>
      <c r="H17" s="157"/>
      <c r="I17" s="211"/>
      <c r="J17" s="214"/>
      <c r="K17" s="217"/>
      <c r="L17" s="4"/>
      <c r="M17" s="3"/>
    </row>
    <row r="18" spans="1:13" ht="12" customHeight="1">
      <c r="A18" s="231"/>
      <c r="B18" s="236"/>
      <c r="C18" s="236"/>
      <c r="D18" s="236"/>
      <c r="E18" s="242"/>
      <c r="F18" s="157"/>
      <c r="G18" s="157"/>
      <c r="H18" s="157"/>
      <c r="I18" s="212"/>
      <c r="J18" s="215"/>
      <c r="K18" s="218"/>
      <c r="L18" s="4"/>
      <c r="M18" s="3"/>
    </row>
    <row r="19" spans="1:13" ht="12" customHeight="1">
      <c r="A19" s="231"/>
      <c r="B19" s="236"/>
      <c r="C19" s="236"/>
      <c r="D19" s="236"/>
      <c r="E19" s="242"/>
      <c r="F19" s="157"/>
      <c r="G19" s="157"/>
      <c r="H19" s="157"/>
      <c r="I19" s="155"/>
      <c r="J19" s="155"/>
      <c r="K19" s="155"/>
      <c r="L19" s="4"/>
      <c r="M19" s="3"/>
    </row>
    <row r="20" spans="1:13" ht="12" customHeight="1">
      <c r="A20" s="231"/>
      <c r="B20" s="236"/>
      <c r="C20" s="236"/>
      <c r="D20" s="236"/>
      <c r="E20" s="242"/>
      <c r="F20" s="157"/>
      <c r="G20" s="157"/>
      <c r="H20" s="157"/>
      <c r="I20" s="155"/>
      <c r="J20" s="155"/>
      <c r="K20" s="155"/>
      <c r="L20" s="4"/>
      <c r="M20" s="3"/>
    </row>
    <row r="21" spans="1:13" ht="12" customHeight="1">
      <c r="A21" s="231"/>
      <c r="B21" s="236"/>
      <c r="C21" s="236"/>
      <c r="D21" s="236"/>
      <c r="E21" s="242"/>
      <c r="F21" s="157"/>
      <c r="G21" s="245"/>
      <c r="H21" s="246"/>
      <c r="I21" s="225"/>
      <c r="J21" s="228" t="s">
        <v>201</v>
      </c>
      <c r="K21" s="222"/>
      <c r="L21" s="115">
        <v>471381</v>
      </c>
      <c r="M21" s="3"/>
    </row>
    <row r="22" spans="1:13" ht="12" customHeight="1">
      <c r="A22" s="231"/>
      <c r="B22" s="236"/>
      <c r="C22" s="236"/>
      <c r="D22" s="236"/>
      <c r="E22" s="242"/>
      <c r="F22" s="157"/>
      <c r="G22" s="157"/>
      <c r="H22" s="157"/>
      <c r="I22" s="226"/>
      <c r="J22" s="229"/>
      <c r="K22" s="223"/>
      <c r="L22" s="4"/>
      <c r="M22" s="3"/>
    </row>
    <row r="23" spans="1:13" ht="12" customHeight="1">
      <c r="A23" s="231"/>
      <c r="B23" s="236"/>
      <c r="C23" s="236"/>
      <c r="D23" s="236"/>
      <c r="E23" s="242"/>
      <c r="F23" s="157"/>
      <c r="G23" s="157"/>
      <c r="H23" s="157"/>
      <c r="I23" s="227"/>
      <c r="J23" s="230"/>
      <c r="K23" s="224"/>
      <c r="L23" s="4"/>
      <c r="M23" s="3"/>
    </row>
    <row r="24" spans="1:13" ht="12" customHeight="1">
      <c r="A24" s="231"/>
      <c r="B24" s="236"/>
      <c r="C24" s="236"/>
      <c r="D24" s="236"/>
      <c r="E24" s="242"/>
      <c r="F24" s="219" t="s">
        <v>198</v>
      </c>
      <c r="G24" s="220"/>
      <c r="H24" s="157"/>
      <c r="I24" s="156"/>
      <c r="J24" s="156"/>
      <c r="K24" s="156"/>
      <c r="L24" s="4"/>
      <c r="M24" s="3"/>
    </row>
    <row r="25" spans="1:13" ht="12" customHeight="1">
      <c r="A25" s="231"/>
      <c r="B25" s="236"/>
      <c r="C25" s="236"/>
      <c r="D25" s="114">
        <v>2679340</v>
      </c>
      <c r="E25" s="114">
        <v>1160577</v>
      </c>
      <c r="F25" s="221"/>
      <c r="G25" s="220"/>
      <c r="H25" s="157"/>
      <c r="I25" s="156"/>
      <c r="J25" s="156"/>
      <c r="K25" s="156"/>
      <c r="L25" s="4"/>
      <c r="M25" s="3"/>
    </row>
    <row r="26" spans="1:13" ht="12" customHeight="1">
      <c r="A26" s="231"/>
      <c r="B26" s="236"/>
      <c r="C26" s="236"/>
      <c r="D26" s="241" t="s">
        <v>73</v>
      </c>
      <c r="E26" s="241" t="s">
        <v>74</v>
      </c>
      <c r="F26" s="157"/>
      <c r="G26" s="245">
        <v>14039</v>
      </c>
      <c r="H26" s="247"/>
      <c r="I26" s="225"/>
      <c r="J26" s="228" t="s">
        <v>202</v>
      </c>
      <c r="K26" s="222"/>
      <c r="L26" s="115">
        <v>22458</v>
      </c>
      <c r="M26" s="3"/>
    </row>
    <row r="27" spans="1:13" ht="12" customHeight="1">
      <c r="A27" s="231"/>
      <c r="B27" s="236"/>
      <c r="C27" s="236"/>
      <c r="D27" s="242"/>
      <c r="E27" s="242"/>
      <c r="F27" s="157"/>
      <c r="G27" s="157"/>
      <c r="H27" s="158"/>
      <c r="I27" s="226"/>
      <c r="J27" s="229"/>
      <c r="K27" s="223"/>
      <c r="L27" s="4"/>
      <c r="M27" s="3"/>
    </row>
    <row r="28" spans="1:13" ht="12" customHeight="1">
      <c r="A28" s="231"/>
      <c r="B28" s="236"/>
      <c r="C28" s="236"/>
      <c r="D28" s="242"/>
      <c r="E28" s="242"/>
      <c r="F28" s="157"/>
      <c r="G28" s="157"/>
      <c r="H28" s="157"/>
      <c r="I28" s="227"/>
      <c r="J28" s="230"/>
      <c r="K28" s="224"/>
      <c r="L28" s="4"/>
      <c r="M28" s="3"/>
    </row>
    <row r="29" spans="1:13" ht="12" customHeight="1">
      <c r="A29" s="231"/>
      <c r="B29" s="236"/>
      <c r="C29" s="236"/>
      <c r="D29" s="242"/>
      <c r="E29" s="242"/>
      <c r="F29" s="157"/>
      <c r="G29" s="157"/>
      <c r="H29" s="157"/>
      <c r="I29" s="156"/>
      <c r="J29" s="156"/>
      <c r="K29" s="156"/>
      <c r="L29" s="4"/>
      <c r="M29" s="3"/>
    </row>
    <row r="30" spans="1:13" ht="12" customHeight="1">
      <c r="A30" s="231"/>
      <c r="B30" s="236"/>
      <c r="C30" s="236"/>
      <c r="D30" s="242"/>
      <c r="E30" s="242"/>
      <c r="F30" s="157"/>
      <c r="G30" s="157"/>
      <c r="H30" s="157"/>
      <c r="I30" s="155"/>
      <c r="J30" s="155"/>
      <c r="K30" s="155"/>
      <c r="L30" s="4"/>
      <c r="M30" s="3"/>
    </row>
    <row r="31" spans="1:13" ht="12" customHeight="1">
      <c r="A31" s="231"/>
      <c r="B31" s="236"/>
      <c r="C31" s="236"/>
      <c r="D31" s="242"/>
      <c r="E31" s="242"/>
      <c r="F31" s="157"/>
      <c r="G31" s="157"/>
      <c r="H31" s="157"/>
      <c r="I31" s="225"/>
      <c r="J31" s="228" t="s">
        <v>203</v>
      </c>
      <c r="K31" s="222"/>
      <c r="L31" s="113">
        <v>309</v>
      </c>
      <c r="M31" s="3"/>
    </row>
    <row r="32" spans="1:13" ht="12" customHeight="1">
      <c r="A32" s="231"/>
      <c r="B32" s="236"/>
      <c r="C32" s="236"/>
      <c r="D32" s="242"/>
      <c r="E32" s="242"/>
      <c r="F32" s="157"/>
      <c r="G32" s="157"/>
      <c r="H32" s="158"/>
      <c r="I32" s="226"/>
      <c r="J32" s="229"/>
      <c r="K32" s="223"/>
      <c r="L32" s="3"/>
      <c r="M32" s="3"/>
    </row>
    <row r="33" spans="1:13" ht="12" customHeight="1">
      <c r="A33" s="231"/>
      <c r="B33" s="236"/>
      <c r="C33" s="236"/>
      <c r="D33" s="242"/>
      <c r="E33" s="242"/>
      <c r="F33" s="157"/>
      <c r="G33" s="157"/>
      <c r="H33" s="157"/>
      <c r="I33" s="227"/>
      <c r="J33" s="230"/>
      <c r="K33" s="224"/>
      <c r="L33" s="3"/>
      <c r="M33" s="3"/>
    </row>
    <row r="34" spans="1:13" ht="12" customHeight="1">
      <c r="A34" s="231"/>
      <c r="B34" s="236"/>
      <c r="C34" s="236"/>
      <c r="D34" s="242"/>
      <c r="E34" s="114">
        <v>300461</v>
      </c>
      <c r="F34" s="157"/>
      <c r="G34" s="157"/>
      <c r="H34" s="157"/>
      <c r="I34" s="155"/>
      <c r="J34" s="155"/>
      <c r="K34" s="155"/>
      <c r="L34" s="3"/>
      <c r="M34" s="3"/>
    </row>
    <row r="35" spans="1:13" ht="12" customHeight="1">
      <c r="A35" s="231"/>
      <c r="B35" s="236"/>
      <c r="C35" s="236"/>
      <c r="D35" s="242"/>
      <c r="E35" s="243" t="s">
        <v>75</v>
      </c>
      <c r="F35" s="238" t="s">
        <v>199</v>
      </c>
      <c r="G35" s="239"/>
      <c r="H35" s="240"/>
      <c r="I35" s="225"/>
      <c r="J35" s="228" t="s">
        <v>200</v>
      </c>
      <c r="K35" s="222"/>
      <c r="L35" s="4" t="s">
        <v>78</v>
      </c>
      <c r="M35" s="3"/>
    </row>
    <row r="36" spans="1:13" ht="12" customHeight="1">
      <c r="A36" s="231"/>
      <c r="B36" s="236"/>
      <c r="C36" s="236"/>
      <c r="D36" s="242"/>
      <c r="E36" s="244"/>
      <c r="F36" s="240"/>
      <c r="G36" s="239"/>
      <c r="H36" s="240"/>
      <c r="I36" s="226"/>
      <c r="J36" s="229"/>
      <c r="K36" s="223"/>
      <c r="L36" s="4" t="s">
        <v>160</v>
      </c>
      <c r="M36" s="3"/>
    </row>
    <row r="37" spans="1:13" ht="12" customHeight="1">
      <c r="A37" s="231"/>
      <c r="B37" s="237"/>
      <c r="C37" s="237"/>
      <c r="D37" s="114">
        <v>300918</v>
      </c>
      <c r="E37" s="114">
        <v>457</v>
      </c>
      <c r="F37" s="157"/>
      <c r="G37" s="157"/>
      <c r="H37" s="157"/>
      <c r="I37" s="227"/>
      <c r="J37" s="230"/>
      <c r="K37" s="224"/>
      <c r="L37" s="116">
        <v>660919</v>
      </c>
      <c r="M37" s="3"/>
    </row>
    <row r="38" spans="1:13" ht="12" customHeight="1">
      <c r="A38" s="231"/>
      <c r="B38" s="231"/>
      <c r="C38" s="231"/>
      <c r="D38" s="231"/>
      <c r="E38" s="231"/>
      <c r="F38" s="157"/>
      <c r="G38" s="157"/>
      <c r="H38" s="157"/>
      <c r="I38" s="155"/>
      <c r="J38" s="155"/>
      <c r="K38" s="155"/>
      <c r="L38" s="3"/>
      <c r="M38" s="3"/>
    </row>
    <row r="39" ht="12" customHeight="1"/>
    <row r="40" spans="1:8" ht="15" customHeight="1">
      <c r="A40" s="5" t="s">
        <v>209</v>
      </c>
      <c r="B40" s="6"/>
      <c r="C40" s="6"/>
      <c r="D40" s="6"/>
      <c r="E40" s="6"/>
      <c r="F40" s="6"/>
      <c r="G40" s="6"/>
      <c r="H40" s="6"/>
    </row>
    <row r="41" spans="1:8" ht="17.25" customHeight="1">
      <c r="A41" s="248" t="s">
        <v>210</v>
      </c>
      <c r="B41" s="8"/>
      <c r="C41" s="8"/>
      <c r="D41" s="8"/>
      <c r="E41" s="8"/>
      <c r="F41" s="8"/>
      <c r="G41" s="8"/>
      <c r="H41" s="8"/>
    </row>
    <row r="42" spans="1:8" ht="7.5" customHeight="1">
      <c r="A42" s="7"/>
      <c r="B42" s="8"/>
      <c r="C42" s="8"/>
      <c r="D42" s="8"/>
      <c r="E42" s="8"/>
      <c r="F42" s="8"/>
      <c r="G42" s="8"/>
      <c r="H42" s="8"/>
    </row>
    <row r="43" spans="1:8" ht="15.75" customHeight="1">
      <c r="A43" s="9" t="s">
        <v>204</v>
      </c>
      <c r="B43" s="10"/>
      <c r="C43" s="10"/>
      <c r="D43" s="10"/>
      <c r="E43" s="10"/>
      <c r="F43" s="10"/>
      <c r="G43" s="10"/>
      <c r="H43" s="10"/>
    </row>
    <row r="44" spans="1:8" ht="15.75" customHeight="1">
      <c r="A44" s="9" t="s">
        <v>205</v>
      </c>
      <c r="B44" s="10"/>
      <c r="C44" s="10"/>
      <c r="D44" s="10"/>
      <c r="E44" s="10"/>
      <c r="F44" s="10"/>
      <c r="G44" s="10"/>
      <c r="H44" s="10"/>
    </row>
    <row r="45" spans="1:8" ht="15.75" customHeight="1">
      <c r="A45" s="9" t="s">
        <v>206</v>
      </c>
      <c r="B45" s="10"/>
      <c r="C45" s="10"/>
      <c r="D45" s="10"/>
      <c r="E45" s="10"/>
      <c r="F45" s="10"/>
      <c r="G45" s="10"/>
      <c r="H45" s="10"/>
    </row>
    <row r="46" spans="1:8" ht="15.75" customHeight="1">
      <c r="A46" s="9" t="s">
        <v>207</v>
      </c>
      <c r="B46" s="10"/>
      <c r="C46" s="10"/>
      <c r="D46" s="10"/>
      <c r="E46" s="10"/>
      <c r="F46" s="10"/>
      <c r="G46" s="10"/>
      <c r="H46" s="10"/>
    </row>
    <row r="47" spans="1:8" ht="15.75" customHeight="1">
      <c r="A47" s="9" t="s">
        <v>208</v>
      </c>
      <c r="B47" s="10"/>
      <c r="C47" s="10"/>
      <c r="D47" s="10"/>
      <c r="E47" s="10"/>
      <c r="F47" s="10"/>
      <c r="G47" s="10"/>
      <c r="H47" s="10"/>
    </row>
    <row r="48" spans="1:8" ht="12" customHeight="1">
      <c r="A48" s="9"/>
      <c r="B48" s="10"/>
      <c r="C48" s="10"/>
      <c r="D48" s="10"/>
      <c r="E48" s="10"/>
      <c r="F48" s="10"/>
      <c r="G48" s="10"/>
      <c r="H48" s="10"/>
    </row>
    <row r="49" ht="12" customHeight="1"/>
    <row r="50" ht="12" customHeight="1"/>
    <row r="51" ht="12" customHeight="1"/>
  </sheetData>
  <sheetProtection/>
  <mergeCells count="35">
    <mergeCell ref="A38:E38"/>
    <mergeCell ref="F35:H36"/>
    <mergeCell ref="E16:E24"/>
    <mergeCell ref="E35:E36"/>
    <mergeCell ref="F9:H10"/>
    <mergeCell ref="G21:H21"/>
    <mergeCell ref="D26:D36"/>
    <mergeCell ref="E26:E33"/>
    <mergeCell ref="G26:H26"/>
    <mergeCell ref="J26:J28"/>
    <mergeCell ref="I35:I37"/>
    <mergeCell ref="J35:J37"/>
    <mergeCell ref="A3:A37"/>
    <mergeCell ref="B3:E4"/>
    <mergeCell ref="B5:B37"/>
    <mergeCell ref="C5:C37"/>
    <mergeCell ref="D5:D24"/>
    <mergeCell ref="E5:E14"/>
    <mergeCell ref="J31:J33"/>
    <mergeCell ref="I9:I11"/>
    <mergeCell ref="J9:J11"/>
    <mergeCell ref="K9:K11"/>
    <mergeCell ref="I21:I23"/>
    <mergeCell ref="J21:J23"/>
    <mergeCell ref="K21:K23"/>
    <mergeCell ref="L15:L16"/>
    <mergeCell ref="I16:I18"/>
    <mergeCell ref="J16:J18"/>
    <mergeCell ref="K16:K18"/>
    <mergeCell ref="F24:G25"/>
    <mergeCell ref="K35:K37"/>
    <mergeCell ref="K26:K28"/>
    <mergeCell ref="I31:I33"/>
    <mergeCell ref="K31:K33"/>
    <mergeCell ref="I26:I2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きど印刷所</cp:lastModifiedBy>
  <cp:lastPrinted>2012-10-10T03:49:23Z</cp:lastPrinted>
  <dcterms:created xsi:type="dcterms:W3CDTF">2005-07-27T02:50:05Z</dcterms:created>
  <dcterms:modified xsi:type="dcterms:W3CDTF">2012-10-10T03:50:01Z</dcterms:modified>
  <cp:category/>
  <cp:version/>
  <cp:contentType/>
  <cp:contentStatus/>
</cp:coreProperties>
</file>