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1910" tabRatio="867" activeTab="0"/>
  </bookViews>
  <sheets>
    <sheet name="表2-26" sheetId="1" r:id="rId1"/>
    <sheet name="表2-27" sheetId="2" r:id="rId2"/>
    <sheet name="表2-28" sheetId="3" r:id="rId3"/>
    <sheet name="表2-29" sheetId="4" r:id="rId4"/>
    <sheet name="表2-30" sheetId="5" r:id="rId5"/>
    <sheet name="表2-31" sheetId="6" r:id="rId6"/>
    <sheet name="表2-32" sheetId="7" r:id="rId7"/>
    <sheet name="表2-33,34" sheetId="8" r:id="rId8"/>
    <sheet name="表2-35 " sheetId="9" r:id="rId9"/>
    <sheet name="表2-36" sheetId="10" r:id="rId10"/>
    <sheet name="表2-37" sheetId="11" r:id="rId11"/>
    <sheet name="表2-38" sheetId="12" r:id="rId12"/>
  </sheets>
  <definedNames>
    <definedName name="_xlnm.Print_Area" localSheetId="1">'表2-27'!$A$1:$M$5</definedName>
    <definedName name="_xlnm.Print_Area" localSheetId="2">'表2-28'!$A$1:$J$5</definedName>
    <definedName name="_xlnm.Print_Area" localSheetId="3">'表2-29'!$A$1:$G$23</definedName>
    <definedName name="_xlnm.Print_Area" localSheetId="4">'表2-30'!$A$1:$H$26</definedName>
    <definedName name="_xlnm.Print_Area" localSheetId="5">'表2-31'!$A$1:$H$17</definedName>
    <definedName name="_xlnm.Print_Area" localSheetId="7">'表2-33,34'!$A$1:$H$44</definedName>
    <definedName name="_xlnm.Print_Area" localSheetId="8">'表2-35 '!$A$1:$K$14</definedName>
    <definedName name="_xlnm.Print_Area" localSheetId="9">'表2-36'!$A$1:$L$5</definedName>
    <definedName name="_xlnm.Print_Area" localSheetId="10">'表2-37'!$A$1:$F$3</definedName>
    <definedName name="_xlnm.Print_Area" localSheetId="11">'表2-38'!$A$1:$C$9</definedName>
    <definedName name="Z_12C1FB6C_3964_49C9_AD82_0D3ED85109B2_.wvu.PrintArea" localSheetId="1" hidden="1">'表2-27'!$A$1:$M$5</definedName>
    <definedName name="Z_12C1FB6C_3964_49C9_AD82_0D3ED85109B2_.wvu.PrintArea" localSheetId="2" hidden="1">'表2-28'!$A$1:$J$5</definedName>
    <definedName name="Z_12C1FB6C_3964_49C9_AD82_0D3ED85109B2_.wvu.PrintArea" localSheetId="3" hidden="1">'表2-29'!$A$1:$G$23</definedName>
    <definedName name="Z_12C1FB6C_3964_49C9_AD82_0D3ED85109B2_.wvu.PrintArea" localSheetId="4" hidden="1">'表2-30'!$A$1:$H$26</definedName>
    <definedName name="Z_12C1FB6C_3964_49C9_AD82_0D3ED85109B2_.wvu.PrintArea" localSheetId="5" hidden="1">'表2-31'!$A$1:$H$17</definedName>
    <definedName name="Z_12C1FB6C_3964_49C9_AD82_0D3ED85109B2_.wvu.PrintArea" localSheetId="7" hidden="1">'表2-33,34'!$A$1:$H$44</definedName>
    <definedName name="Z_12C1FB6C_3964_49C9_AD82_0D3ED85109B2_.wvu.PrintArea" localSheetId="8" hidden="1">'表2-35 '!$A$1:$K$14</definedName>
    <definedName name="Z_12C1FB6C_3964_49C9_AD82_0D3ED85109B2_.wvu.PrintArea" localSheetId="9" hidden="1">'表2-36'!$A$1:$L$5</definedName>
    <definedName name="Z_12C1FB6C_3964_49C9_AD82_0D3ED85109B2_.wvu.PrintArea" localSheetId="10" hidden="1">'表2-37'!$A$1:$F$3</definedName>
    <definedName name="Z_12C1FB6C_3964_49C9_AD82_0D3ED85109B2_.wvu.PrintArea" localSheetId="11" hidden="1">'表2-38'!$A$1:$C$9</definedName>
    <definedName name="Z_7C92C6EB_8372_4105_A7C1_92596AC8688B_.wvu.PrintArea" localSheetId="1" hidden="1">'表2-27'!$A$1:$M$5</definedName>
    <definedName name="Z_7C92C6EB_8372_4105_A7C1_92596AC8688B_.wvu.PrintArea" localSheetId="2" hidden="1">'表2-28'!$A$1:$J$5</definedName>
    <definedName name="Z_7C92C6EB_8372_4105_A7C1_92596AC8688B_.wvu.PrintArea" localSheetId="3" hidden="1">'表2-29'!$A$1:$G$23</definedName>
    <definedName name="Z_7C92C6EB_8372_4105_A7C1_92596AC8688B_.wvu.PrintArea" localSheetId="4" hidden="1">'表2-30'!$A$1:$H$26</definedName>
    <definedName name="Z_7C92C6EB_8372_4105_A7C1_92596AC8688B_.wvu.PrintArea" localSheetId="5" hidden="1">'表2-31'!$A$1:$H$17</definedName>
    <definedName name="Z_7C92C6EB_8372_4105_A7C1_92596AC8688B_.wvu.PrintArea" localSheetId="7" hidden="1">'表2-33,34'!$A$1:$H$44</definedName>
    <definedName name="Z_7C92C6EB_8372_4105_A7C1_92596AC8688B_.wvu.PrintArea" localSheetId="8" hidden="1">'表2-35 '!$A$1:$K$14</definedName>
    <definedName name="Z_7C92C6EB_8372_4105_A7C1_92596AC8688B_.wvu.PrintArea" localSheetId="9" hidden="1">'表2-36'!$A$1:$L$5</definedName>
    <definedName name="Z_7C92C6EB_8372_4105_A7C1_92596AC8688B_.wvu.PrintArea" localSheetId="10" hidden="1">'表2-37'!$A$1:$F$3</definedName>
    <definedName name="Z_7C92C6EB_8372_4105_A7C1_92596AC8688B_.wvu.PrintArea" localSheetId="11" hidden="1">'表2-38'!$A$1:$C$9</definedName>
    <definedName name="Z_AA151C0D_8E75_430A_ABC5_1F156F5BE9B6_.wvu.PrintArea" localSheetId="1" hidden="1">'表2-27'!$A$1:$M$5</definedName>
    <definedName name="Z_AA151C0D_8E75_430A_ABC5_1F156F5BE9B6_.wvu.PrintArea" localSheetId="2" hidden="1">'表2-28'!$A$1:$J$5</definedName>
    <definedName name="Z_AA151C0D_8E75_430A_ABC5_1F156F5BE9B6_.wvu.PrintArea" localSheetId="3" hidden="1">'表2-29'!$A$1:$G$23</definedName>
    <definedName name="Z_AA151C0D_8E75_430A_ABC5_1F156F5BE9B6_.wvu.PrintArea" localSheetId="4" hidden="1">'表2-30'!$A$1:$H$26</definedName>
    <definedName name="Z_AA151C0D_8E75_430A_ABC5_1F156F5BE9B6_.wvu.PrintArea" localSheetId="5" hidden="1">'表2-31'!$A$1:$H$17</definedName>
    <definedName name="Z_AA151C0D_8E75_430A_ABC5_1F156F5BE9B6_.wvu.PrintArea" localSheetId="7" hidden="1">'表2-33,34'!$A$1:$H$44</definedName>
    <definedName name="Z_AA151C0D_8E75_430A_ABC5_1F156F5BE9B6_.wvu.PrintArea" localSheetId="8" hidden="1">'表2-35 '!$A$1:$K$14</definedName>
    <definedName name="Z_AA151C0D_8E75_430A_ABC5_1F156F5BE9B6_.wvu.PrintArea" localSheetId="9" hidden="1">'表2-36'!$A$1:$L$5</definedName>
    <definedName name="Z_AA151C0D_8E75_430A_ABC5_1F156F5BE9B6_.wvu.PrintArea" localSheetId="10" hidden="1">'表2-37'!$A$1:$F$3</definedName>
    <definedName name="Z_AA151C0D_8E75_430A_ABC5_1F156F5BE9B6_.wvu.PrintArea" localSheetId="11" hidden="1">'表2-38'!$A$1:$C$9</definedName>
    <definedName name="Z_ED935FE4_0CC3_4C41_8024_CE11F4EB27EA_.wvu.PrintArea" localSheetId="1" hidden="1">'表2-27'!$A$1:$M$5</definedName>
    <definedName name="Z_ED935FE4_0CC3_4C41_8024_CE11F4EB27EA_.wvu.PrintArea" localSheetId="2" hidden="1">'表2-28'!$A$1:$J$5</definedName>
    <definedName name="Z_ED935FE4_0CC3_4C41_8024_CE11F4EB27EA_.wvu.PrintArea" localSheetId="3" hidden="1">'表2-29'!$A$1:$G$23</definedName>
    <definedName name="Z_ED935FE4_0CC3_4C41_8024_CE11F4EB27EA_.wvu.PrintArea" localSheetId="4" hidden="1">'表2-30'!$A$1:$H$26</definedName>
    <definedName name="Z_ED935FE4_0CC3_4C41_8024_CE11F4EB27EA_.wvu.PrintArea" localSheetId="5" hidden="1">'表2-31'!$A$1:$H$17</definedName>
    <definedName name="Z_ED935FE4_0CC3_4C41_8024_CE11F4EB27EA_.wvu.PrintArea" localSheetId="7" hidden="1">'表2-33,34'!$A$1:$H$44</definedName>
    <definedName name="Z_ED935FE4_0CC3_4C41_8024_CE11F4EB27EA_.wvu.PrintArea" localSheetId="8" hidden="1">'表2-35 '!$A$1:$K$14</definedName>
    <definedName name="Z_ED935FE4_0CC3_4C41_8024_CE11F4EB27EA_.wvu.PrintArea" localSheetId="9" hidden="1">'表2-36'!$A$1:$L$5</definedName>
    <definedName name="Z_ED935FE4_0CC3_4C41_8024_CE11F4EB27EA_.wvu.PrintArea" localSheetId="10" hidden="1">'表2-37'!$A$1:$F$3</definedName>
    <definedName name="Z_ED935FE4_0CC3_4C41_8024_CE11F4EB27EA_.wvu.PrintArea" localSheetId="11" hidden="1">'表2-38'!$A$1:$C$9</definedName>
  </definedNames>
  <calcPr fullCalcOnLoad="1"/>
</workbook>
</file>

<file path=xl/sharedStrings.xml><?xml version="1.0" encoding="utf-8"?>
<sst xmlns="http://schemas.openxmlformats.org/spreadsheetml/2006/main" count="351" uniqueCount="276">
  <si>
    <t>区分</t>
  </si>
  <si>
    <t>対象市町村</t>
  </si>
  <si>
    <t>地域の類型</t>
  </si>
  <si>
    <t>基準値</t>
  </si>
  <si>
    <t>水戸市，日立市，土浦市，古河市，
石岡市，結城市，龍ケ崎市，下妻市，
常総市，常陸太田市，高萩市，
北茨城市，笠間市，取手市，牛久市，
つくば市，ひたちなか市，鹿嶋市，
潮来市，守谷市，常陸大宮市，那珂市，筑西市，坂東市，稲敷市，
かすみがうら市，桜川市，神栖市，
行方市，鉾田市，つくばみらい市，
小美玉市　　以上　32市
茨城町，大洗町，城里町，東海村，
大子町，美浦村，阿見町，河内町，
八千代町，五霞町，境町，利根町，
以上　12町村</t>
  </si>
  <si>
    <t>類型Ａ</t>
  </si>
  <si>
    <t>時間の区分</t>
  </si>
  <si>
    <t>55デシベル以下</t>
  </si>
  <si>
    <t>45デシベル以下</t>
  </si>
  <si>
    <t>類型Ｂ</t>
  </si>
  <si>
    <t>類型Ｃ</t>
  </si>
  <si>
    <t>60デシベル以下</t>
  </si>
  <si>
    <t>50デシベル以下</t>
  </si>
  <si>
    <t>道路に面する地域</t>
  </si>
  <si>
    <t>地域の区分</t>
  </si>
  <si>
    <t>65デシベル以下</t>
  </si>
  <si>
    <t>Ｃ地域のうち車線を有する道路</t>
  </si>
  <si>
    <t>幹線交通を担う道路に近接する空間</t>
  </si>
  <si>
    <t>70デシベル以下</t>
  </si>
  <si>
    <t>新幹線鉄道騒音に係る環境基準</t>
  </si>
  <si>
    <t>類型Ⅱ</t>
  </si>
  <si>
    <t>75デシベル以下</t>
  </si>
  <si>
    <t>航空機騒音に係る環境基準</t>
  </si>
  <si>
    <t>調査路線名</t>
  </si>
  <si>
    <t>評価区間</t>
  </si>
  <si>
    <t>昼間</t>
  </si>
  <si>
    <t>夜間</t>
  </si>
  <si>
    <t>昼夜と
も基準
以　下</t>
  </si>
  <si>
    <t>昼間の
み基準
値以下　　　　</t>
  </si>
  <si>
    <t>夜間の
み基準
値以下</t>
  </si>
  <si>
    <t>施設番号</t>
  </si>
  <si>
    <t>特　　定　　施　　設　　名</t>
  </si>
  <si>
    <t>届出数</t>
  </si>
  <si>
    <t>パルプ製造用蒸解施設及び回収ボイラー</t>
  </si>
  <si>
    <t>化製場（化製場等に関する法律（昭和23年法律第140号）第1条第2項に規定する化製場をいう。）等（魚介類又は鳥類の肉，皮，骨，臓器等を原料とする肥飼料等の製造の施設を含む。）に係る原料置場，蒸解施設及び乾燥施設</t>
  </si>
  <si>
    <t>家畜のふん尿を原料とするたい肥の製造に用いる原料置場，乾燥施設及び発酵施設（自家消費のためのたい肥製造に係るものを除く。）</t>
  </si>
  <si>
    <t>豚舎（豚（生後90日未満のものを除く。）の飼養に用いる同一敷地内のものであって，100頭以上飼養するものに限る。）</t>
  </si>
  <si>
    <t>鶏舎（鶏（生後30日未満のひなを除く。）の飼養に用いる同一敷地内のものであって，500平方メートル以上又は5,000羽以上飼養するものに限る。）</t>
  </si>
  <si>
    <t>鶏ふん乾燥機（生ふん処理能力が１日につき600キログラム以上のものに限る。）</t>
  </si>
  <si>
    <t>1</t>
  </si>
  <si>
    <t>2</t>
  </si>
  <si>
    <t>3</t>
  </si>
  <si>
    <t>4</t>
  </si>
  <si>
    <t>5</t>
  </si>
  <si>
    <t>6</t>
  </si>
  <si>
    <t>施設の種類</t>
  </si>
  <si>
    <t>金属加工機械</t>
  </si>
  <si>
    <t>空気圧縮機・送風機</t>
  </si>
  <si>
    <t>破砕機・ふるい機</t>
  </si>
  <si>
    <t>織機</t>
  </si>
  <si>
    <t>製粉機</t>
  </si>
  <si>
    <t>木材加工機械</t>
  </si>
  <si>
    <t>印刷機械</t>
  </si>
  <si>
    <t>計</t>
  </si>
  <si>
    <t>件数</t>
  </si>
  <si>
    <t>作業の種類</t>
  </si>
  <si>
    <t>調査地点</t>
  </si>
  <si>
    <t>調査期間</t>
  </si>
  <si>
    <t>環境基準</t>
  </si>
  <si>
    <t>かすみがうら市</t>
  </si>
  <si>
    <t>田伏中台総合センター</t>
  </si>
  <si>
    <t>茨城町</t>
  </si>
  <si>
    <t>隠谷公民館</t>
  </si>
  <si>
    <t>当間小学校</t>
  </si>
  <si>
    <t>大洗町</t>
  </si>
  <si>
    <t>神山集落センター</t>
  </si>
  <si>
    <t>鉾田局</t>
  </si>
  <si>
    <t>小川局</t>
  </si>
  <si>
    <t>調査日</t>
  </si>
  <si>
    <t>環境基準類型</t>
  </si>
  <si>
    <t>25ｍ</t>
  </si>
  <si>
    <t>50ｍ</t>
  </si>
  <si>
    <t>100ｍ</t>
  </si>
  <si>
    <t>五霞町川妻</t>
  </si>
  <si>
    <t>圧縮機</t>
  </si>
  <si>
    <t>ロール機</t>
  </si>
  <si>
    <t>調査地点名</t>
  </si>
  <si>
    <t>調査期間</t>
  </si>
  <si>
    <t>環境基準</t>
  </si>
  <si>
    <t>短期測定地点</t>
  </si>
  <si>
    <t>長戸小学校</t>
  </si>
  <si>
    <t>牛久市</t>
  </si>
  <si>
    <t>奥原婦人ホーム</t>
  </si>
  <si>
    <t>荒野生活改善センター</t>
  </si>
  <si>
    <t>十三間戸公会堂</t>
  </si>
  <si>
    <t>自動測定局</t>
  </si>
  <si>
    <t>鉾田市</t>
  </si>
  <si>
    <t>行方市</t>
  </si>
  <si>
    <t>古河市下辺見</t>
  </si>
  <si>
    <t>小美玉市</t>
  </si>
  <si>
    <t>調査地点</t>
  </si>
  <si>
    <t>―</t>
  </si>
  <si>
    <t>新幹線鉄道騒音防止対策</t>
  </si>
  <si>
    <t>稲敷市</t>
  </si>
  <si>
    <t>かすみがうら市，鉾田市，行方市，小美玉市，茨城町の一部地域</t>
  </si>
  <si>
    <t>昼間
平均値</t>
  </si>
  <si>
    <t>夜間
平均値</t>
  </si>
  <si>
    <t>単位：dB（A）</t>
  </si>
  <si>
    <t>車両改良（形状改良，軽量化等）</t>
  </si>
  <si>
    <t>発生源対策</t>
  </si>
  <si>
    <t>車両の維持管理，パンタグラフカバーの設置等</t>
  </si>
  <si>
    <t>防音壁の嵩上げ，レールの削正等</t>
  </si>
  <si>
    <t>その他の対策</t>
  </si>
  <si>
    <t>吸音効果の高い防音壁の開発等</t>
  </si>
  <si>
    <t>障害防止対策</t>
  </si>
  <si>
    <t>防音工事助成等</t>
  </si>
  <si>
    <t>機材改良（低騒音型大型機材等の採用）</t>
  </si>
  <si>
    <t>発生源対策</t>
  </si>
  <si>
    <t>便数調整（機材の大型化等による便数制御）</t>
  </si>
  <si>
    <t>運航方法の改良（時間規制，騒音軽減運航）</t>
  </si>
  <si>
    <t>空港構造の改良</t>
  </si>
  <si>
    <t>緑地帯，防音林等の設置</t>
  </si>
  <si>
    <t>航空機騒音対策</t>
  </si>
  <si>
    <t>土地利用（立地規制，公園・工場等の計画的土地利用）</t>
  </si>
  <si>
    <t>空港周辺対策</t>
  </si>
  <si>
    <t>補償等（移転，防音工事助成，テレビ電波障害防止助成）</t>
  </si>
  <si>
    <t>その他の対策</t>
  </si>
  <si>
    <t>騒音監視測定体制の充実強化等</t>
  </si>
  <si>
    <t>旭スポーツセンター</t>
  </si>
  <si>
    <t>南原生活改善センター</t>
  </si>
  <si>
    <t>古河市東牛谷</t>
  </si>
  <si>
    <t>古河市大山</t>
  </si>
  <si>
    <t>注１：騒音測定等調査及び評価は，環境省の｢騒音に係る環境基準の評価マニュアルⅡ．地域評価編（道路に面する地域）」に基
      づき行った。なお，評価（環境基準達成率）は，道路端での実測値（評価区間中１地点）を基に，｢道路交通騒音面的評価
      システム」によって算出した推計値により，沿道地域に立地する住居系建物のうち，走行する自動車から受ける騒音レベル
      が環境基準を満足している建物の戸数割合を算出したものである。
注２：等価騒音レベル（LAeq,T）とは，ある時間範囲Tについて，変動する騒音のレベルのエネルギー的な平均値としてあらわし
      たもの。単位は㏈（デシベル）。</t>
  </si>
  <si>
    <t>（参考）
１日平均騒音
発生回数（回）</t>
  </si>
  <si>
    <t>龍ケ崎市</t>
  </si>
  <si>
    <t>阿波小学校</t>
  </si>
  <si>
    <t>南ヶ丘ふれあい会館</t>
  </si>
  <si>
    <t>金江津Ａ氏宅</t>
  </si>
  <si>
    <t>河内町</t>
  </si>
  <si>
    <t>田川局</t>
  </si>
  <si>
    <t>金江津局</t>
  </si>
  <si>
    <t>東局</t>
  </si>
  <si>
    <t>江戸崎局</t>
  </si>
  <si>
    <t>沓掛局</t>
  </si>
  <si>
    <t>太田局</t>
  </si>
  <si>
    <t>伊崎局</t>
  </si>
  <si>
    <t>手賀組新田局</t>
  </si>
  <si>
    <t>町田局</t>
  </si>
  <si>
    <t>牛久市</t>
  </si>
  <si>
    <t>島田局</t>
  </si>
  <si>
    <t>調査地点名</t>
  </si>
  <si>
    <t>自動測定</t>
  </si>
  <si>
    <t>鉾田市</t>
  </si>
  <si>
    <t>小美玉市</t>
  </si>
  <si>
    <t>57デシベル以下
（H24.3.31まで70WECPNL以下）</t>
  </si>
  <si>
    <t>潮来市</t>
  </si>
  <si>
    <t>阿見町</t>
  </si>
  <si>
    <t>霞クリーンセンター</t>
  </si>
  <si>
    <t>土浦市</t>
  </si>
  <si>
    <t>土浦合同庁舎</t>
  </si>
  <si>
    <t>みずほ小学校
（旧源清田小学校）</t>
  </si>
  <si>
    <t>旧長竿小学校</t>
  </si>
  <si>
    <t>4つのグラフ
全て修正済み</t>
  </si>
  <si>
    <t>古河市東牛谷</t>
  </si>
  <si>
    <t xml:space="preserve">騒音に係る
環境基準
</t>
  </si>
  <si>
    <t>Ａ地域のうち２車線以上を有する道路</t>
  </si>
  <si>
    <t>Ｂ地域のうち２車線以上有する道路</t>
  </si>
  <si>
    <t>類型Ⅰ
（主として住居の用に供される地域）</t>
  </si>
  <si>
    <t>成田
国際空港</t>
  </si>
  <si>
    <t>類型Ⅰ
（専ら住居の用に供される地域）</t>
  </si>
  <si>
    <t>百　里
飛行場</t>
  </si>
  <si>
    <t>軌道中心からの距離</t>
  </si>
  <si>
    <t>Ⅰ 70dB(A)以下</t>
  </si>
  <si>
    <t>古河市大山</t>
  </si>
  <si>
    <t>※平成23年度から測定地点を変更</t>
  </si>
  <si>
    <t xml:space="preserve">      ※平成23年度から測定地点を変更</t>
  </si>
  <si>
    <t>25ｍ</t>
  </si>
  <si>
    <t>57以下</t>
  </si>
  <si>
    <t>注：Ldenとは
　　実際の騒音の大きさと継続時間から算出される騒音の暴露量。算出の過程において，時間帯によ
　る騒音の感じ方の違いが加味されている。</t>
  </si>
  <si>
    <t>（参考）
１日平均騒音
発生回数（回）</t>
  </si>
  <si>
    <t>短期測定</t>
  </si>
  <si>
    <t>稲敷市の一部（旧江戸崎町，旧新利根町地域）及び河内町の全域</t>
  </si>
  <si>
    <t>河内町</t>
  </si>
  <si>
    <t>―</t>
  </si>
  <si>
    <t>下吉影南原公民館</t>
  </si>
  <si>
    <t>竹之塙農村集落センター</t>
  </si>
  <si>
    <t>Lden(dB)</t>
  </si>
  <si>
    <t>アスファルトプラント
コンクリートプラント</t>
  </si>
  <si>
    <t>しょう紙機</t>
  </si>
  <si>
    <t>射出成型機
合成樹脂用</t>
  </si>
  <si>
    <t>い型造型機</t>
  </si>
  <si>
    <t>くい打機等を
使用する作業</t>
  </si>
  <si>
    <t>びょう打機等を
使用する作業</t>
  </si>
  <si>
    <t>さく岩機等を使
用する作業</t>
  </si>
  <si>
    <t>空気圧縮機を使
用する作業</t>
  </si>
  <si>
    <t>コンクリートプ
ラント等を設け
て行う作業</t>
  </si>
  <si>
    <t>バックホウを使
用する作業</t>
  </si>
  <si>
    <t>トラクターショ
ベルを使用する作業</t>
  </si>
  <si>
    <t>ブルドーザーを
使用する作業</t>
  </si>
  <si>
    <t>―</t>
  </si>
  <si>
    <t>57以下</t>
  </si>
  <si>
    <t>稲敷市</t>
  </si>
  <si>
    <t>昼夜と
も基準
値超過</t>
  </si>
  <si>
    <t>破砕機・
ふるい機</t>
  </si>
  <si>
    <t>コンクリートブロックマシン等</t>
  </si>
  <si>
    <t>合成樹脂用
射出成型機</t>
  </si>
  <si>
    <t>い型造型機</t>
  </si>
  <si>
    <t>くい打機等を
使用する作業</t>
  </si>
  <si>
    <t>鋼球を使用して
破壊する作業</t>
  </si>
  <si>
    <t>舗装版破砕機を
使用する作業</t>
  </si>
  <si>
    <t>ブレーカーを
使用する作業</t>
  </si>
  <si>
    <t>※平成27年度から，年２地点ずつローテーションで調査を実施。</t>
  </si>
  <si>
    <t>Lden(dB)</t>
  </si>
  <si>
    <t>県立消防学校</t>
  </si>
  <si>
    <t>広浦放射能局舎</t>
  </si>
  <si>
    <t>69</t>
  </si>
  <si>
    <t>68</t>
  </si>
  <si>
    <t>49</t>
  </si>
  <si>
    <t>45</t>
  </si>
  <si>
    <t>55</t>
  </si>
  <si>
    <t>54</t>
  </si>
  <si>
    <t>51</t>
  </si>
  <si>
    <t>44</t>
  </si>
  <si>
    <t>41</t>
  </si>
  <si>
    <t>52</t>
  </si>
  <si>
    <t>43</t>
  </si>
  <si>
    <t>53</t>
  </si>
  <si>
    <t>46</t>
  </si>
  <si>
    <t>40</t>
  </si>
  <si>
    <t>(参考）Lden(dB)
(28年度)</t>
  </si>
  <si>
    <t>30.4.1～31.3.31</t>
  </si>
  <si>
    <t>30.11.8～11.21</t>
  </si>
  <si>
    <t>30.11.8～11.21</t>
  </si>
  <si>
    <t>30.6.15～6.28</t>
  </si>
  <si>
    <t>30.6.15～6.28</t>
  </si>
  <si>
    <t>41</t>
  </si>
  <si>
    <t>48</t>
  </si>
  <si>
    <t>63</t>
  </si>
  <si>
    <t>56</t>
  </si>
  <si>
    <t>37</t>
  </si>
  <si>
    <t>47</t>
  </si>
  <si>
    <t>67</t>
  </si>
  <si>
    <t>45</t>
  </si>
  <si>
    <t>33</t>
  </si>
  <si>
    <t>35</t>
  </si>
  <si>
    <t>石岡城里線</t>
  </si>
  <si>
    <t>一般国道118号</t>
  </si>
  <si>
    <t>結城野田線</t>
  </si>
  <si>
    <t>尾崎境線</t>
  </si>
  <si>
    <t>若境線</t>
  </si>
  <si>
    <t>東茨城郡城里町大字上入野～
東茨城郡城里町大字石塚</t>
  </si>
  <si>
    <t>久慈郡大子町大字盛金～
久慈郡大子町大字袋田</t>
  </si>
  <si>
    <t>猿島郡三和町大字谷貝～
猿島郡境町</t>
  </si>
  <si>
    <t>猿島郡境町旭町～
猿島郡境町</t>
  </si>
  <si>
    <t>猿島郡境町大字猿山～
猿島郡境町</t>
  </si>
  <si>
    <t>猿島郡境町大字大歩～
猿島郡境町</t>
  </si>
  <si>
    <t>城里町石塚485-1</t>
  </si>
  <si>
    <t>大子町久野瀬126</t>
  </si>
  <si>
    <t>境町1030</t>
  </si>
  <si>
    <t>境町38-1</t>
  </si>
  <si>
    <t>境町西泉田1137-2</t>
  </si>
  <si>
    <t>H30.12.4～H30.12.5</t>
  </si>
  <si>
    <t>H30.11.20～H30.11.21</t>
  </si>
  <si>
    <t>久慈郡大子町大字袋田～
久慈郡大子町大字池田</t>
  </si>
  <si>
    <t>牛堀出張所(夏季)
市立図書館（冬季）</t>
  </si>
  <si>
    <t>H30.9.7～H30.9.13
H31.1.18～H31.1.24</t>
  </si>
  <si>
    <t>H30.4.1～
H31.3.31</t>
  </si>
  <si>
    <t>(参考）Lden(dB) (29年度)</t>
  </si>
  <si>
    <t>（平成31年３月31日現在）</t>
  </si>
  <si>
    <t>表２－28　騒音規制法に基づく特定建設作業届出状況（平成30年度）</t>
  </si>
  <si>
    <t>表２－30　航空機騒音（成田国際空港）実態調査結果（平成30年度）</t>
  </si>
  <si>
    <t>表２－31　航空機騒音（百里飛行場）調査結果（平成30年度）</t>
  </si>
  <si>
    <t>表２－33　東北新幹線騒音実態調査結果（平成30年度）</t>
  </si>
  <si>
    <t>表２－35　自動車騒音実態調査結果（平成30年度）</t>
  </si>
  <si>
    <t>表２－37　振動規制法に基づく特定建設作業届出状況（平成30年度）</t>
  </si>
  <si>
    <t>表２－38　悪臭に係る特定施設の届出状況</t>
  </si>
  <si>
    <t>表２－36　振動規制法に基づく特定施設届出状況</t>
  </si>
  <si>
    <r>
      <t xml:space="preserve">評価
距離
</t>
    </r>
    <r>
      <rPr>
        <sz val="6"/>
        <color indexed="8"/>
        <rFont val="ＭＳ Ｐゴシック"/>
        <family val="3"/>
      </rPr>
      <t>（km）</t>
    </r>
  </si>
  <si>
    <r>
      <rPr>
        <sz val="9"/>
        <color indexed="8"/>
        <rFont val="ＭＳ ゴシック"/>
        <family val="3"/>
      </rPr>
      <t>等価騒音レベル</t>
    </r>
    <r>
      <rPr>
        <sz val="6"/>
        <color indexed="8"/>
        <rFont val="ＭＳ ゴシック"/>
        <family val="3"/>
      </rPr>
      <t xml:space="preserve">
（dB）</t>
    </r>
  </si>
  <si>
    <r>
      <rPr>
        <sz val="9"/>
        <color indexed="8"/>
        <rFont val="ＭＳ ゴシック"/>
        <family val="3"/>
      </rPr>
      <t>評価</t>
    </r>
    <r>
      <rPr>
        <sz val="6"/>
        <color indexed="8"/>
        <rFont val="ＭＳ ゴシック"/>
        <family val="3"/>
      </rPr>
      <t xml:space="preserve">
(％)</t>
    </r>
  </si>
  <si>
    <t>表２－34　測定地点別騒音レベルの経年変化</t>
  </si>
  <si>
    <t>表２－32新幹線鉄道騒音防止対策</t>
  </si>
  <si>
    <t>表２－29　航空機騒音対策の体系図</t>
  </si>
  <si>
    <t>表２－27　騒音規制法に基づく特定施設届出状況</t>
  </si>
  <si>
    <r>
      <t xml:space="preserve">古河市，五霞町の一部
</t>
    </r>
    <r>
      <rPr>
        <sz val="8"/>
        <color indexed="8"/>
        <rFont val="ＭＳ ゴシック"/>
        <family val="3"/>
      </rPr>
      <t>（鉄道軌道中心から左右300ｍ以内の区域）</t>
    </r>
  </si>
  <si>
    <t>表２－26　騒音に係る環境基準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</si>
</sst>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 "/>
    <numFmt numFmtId="179" formatCode="[$-411]ge\.m\.d;@"/>
    <numFmt numFmtId="180" formatCode="0.0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70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6.5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Ｐ明朝"/>
      <family val="1"/>
    </font>
    <font>
      <sz val="10.5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8.5"/>
      <color indexed="8"/>
      <name val="メイリオ"/>
      <family val="3"/>
    </font>
    <font>
      <sz val="10"/>
      <color indexed="8"/>
      <name val="Calibri"/>
      <family val="2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ゴシック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2"/>
      <color theme="1"/>
      <name val="ＭＳ ゴシック"/>
      <family val="3"/>
    </font>
    <font>
      <sz val="6.5"/>
      <color theme="1"/>
      <name val="ＭＳ ゴシック"/>
      <family val="3"/>
    </font>
    <font>
      <sz val="10.5"/>
      <color theme="1"/>
      <name val="ＭＳ 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0.5"/>
      <color theme="1"/>
      <name val="ＭＳ ゴシック"/>
      <family val="3"/>
    </font>
    <font>
      <sz val="6"/>
      <color theme="1"/>
      <name val="ＭＳ ゴシック"/>
      <family val="3"/>
    </font>
    <font>
      <sz val="9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8500049114227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59" fillId="33" borderId="10" xfId="0" applyFont="1" applyFill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57" fontId="59" fillId="0" borderId="13" xfId="0" applyNumberFormat="1" applyFont="1" applyBorder="1" applyAlignment="1">
      <alignment horizontal="center" vertical="center"/>
    </xf>
    <xf numFmtId="178" fontId="60" fillId="0" borderId="13" xfId="0" applyNumberFormat="1" applyFont="1" applyFill="1" applyBorder="1" applyAlignment="1">
      <alignment horizontal="right" vertical="center"/>
    </xf>
    <xf numFmtId="177" fontId="60" fillId="0" borderId="13" xfId="0" applyNumberFormat="1" applyFont="1" applyFill="1" applyBorder="1" applyAlignment="1">
      <alignment horizontal="right" vertical="center"/>
    </xf>
    <xf numFmtId="49" fontId="59" fillId="0" borderId="0" xfId="0" applyNumberFormat="1" applyFont="1" applyAlignment="1">
      <alignment vertical="center"/>
    </xf>
    <xf numFmtId="49" fontId="59" fillId="33" borderId="13" xfId="0" applyNumberFormat="1" applyFont="1" applyFill="1" applyBorder="1" applyAlignment="1">
      <alignment horizontal="center" vertical="center"/>
    </xf>
    <xf numFmtId="49" fontId="59" fillId="0" borderId="13" xfId="0" applyNumberFormat="1" applyFont="1" applyBorder="1" applyAlignment="1">
      <alignment vertical="center" wrapText="1"/>
    </xf>
    <xf numFmtId="49" fontId="59" fillId="0" borderId="14" xfId="0" applyNumberFormat="1" applyFont="1" applyBorder="1" applyAlignment="1">
      <alignment horizontal="center" vertical="center"/>
    </xf>
    <xf numFmtId="49" fontId="59" fillId="0" borderId="15" xfId="0" applyNumberFormat="1" applyFont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right" vertical="center"/>
    </xf>
    <xf numFmtId="0" fontId="59" fillId="33" borderId="17" xfId="0" applyFont="1" applyFill="1" applyBorder="1" applyAlignment="1">
      <alignment vertical="distributed" textRotation="255" wrapText="1"/>
    </xf>
    <xf numFmtId="0" fontId="61" fillId="33" borderId="17" xfId="0" applyFont="1" applyFill="1" applyBorder="1" applyAlignment="1">
      <alignment vertical="distributed" textRotation="255" wrapText="1"/>
    </xf>
    <xf numFmtId="0" fontId="59" fillId="33" borderId="18" xfId="0" applyFont="1" applyFill="1" applyBorder="1" applyAlignment="1">
      <alignment vertical="distributed" textRotation="255" wrapText="1"/>
    </xf>
    <xf numFmtId="49" fontId="62" fillId="0" borderId="0" xfId="0" applyNumberFormat="1" applyFont="1" applyAlignment="1">
      <alignment vertical="center"/>
    </xf>
    <xf numFmtId="49" fontId="63" fillId="33" borderId="13" xfId="0" applyNumberFormat="1" applyFont="1" applyFill="1" applyBorder="1" applyAlignment="1">
      <alignment horizontal="center" vertical="center" wrapText="1"/>
    </xf>
    <xf numFmtId="49" fontId="59" fillId="8" borderId="13" xfId="61" applyNumberFormat="1" applyFont="1" applyFill="1" applyBorder="1" applyAlignment="1">
      <alignment vertical="center" wrapText="1"/>
      <protection/>
    </xf>
    <xf numFmtId="49" fontId="59" fillId="0" borderId="13" xfId="61" applyNumberFormat="1" applyFont="1" applyBorder="1" applyAlignment="1">
      <alignment vertical="center" wrapText="1"/>
      <protection/>
    </xf>
    <xf numFmtId="180" fontId="59" fillId="0" borderId="13" xfId="61" applyNumberFormat="1" applyFont="1" applyBorder="1" applyAlignment="1">
      <alignment horizontal="right" vertical="center"/>
      <protection/>
    </xf>
    <xf numFmtId="179" fontId="59" fillId="0" borderId="13" xfId="61" applyNumberFormat="1" applyFont="1" applyBorder="1" applyAlignment="1">
      <alignment vertical="center" wrapText="1"/>
      <protection/>
    </xf>
    <xf numFmtId="0" fontId="59" fillId="0" borderId="13" xfId="61" applyNumberFormat="1" applyFont="1" applyBorder="1" applyAlignment="1">
      <alignment horizontal="right" vertical="center"/>
      <protection/>
    </xf>
    <xf numFmtId="49" fontId="59" fillId="8" borderId="13" xfId="61" applyNumberFormat="1" applyFont="1" applyFill="1" applyBorder="1">
      <alignment vertical="center"/>
      <protection/>
    </xf>
    <xf numFmtId="0" fontId="59" fillId="33" borderId="13" xfId="0" applyFont="1" applyFill="1" applyBorder="1" applyAlignment="1">
      <alignment horizontal="center" vertical="center"/>
    </xf>
    <xf numFmtId="0" fontId="59" fillId="8" borderId="19" xfId="0" applyFont="1" applyFill="1" applyBorder="1" applyAlignment="1">
      <alignment horizontal="distributed" vertical="center"/>
    </xf>
    <xf numFmtId="0" fontId="59" fillId="8" borderId="15" xfId="0" applyFont="1" applyFill="1" applyBorder="1" applyAlignment="1">
      <alignment horizontal="distributed" vertical="center"/>
    </xf>
    <xf numFmtId="0" fontId="59" fillId="8" borderId="14" xfId="0" applyFont="1" applyFill="1" applyBorder="1" applyAlignment="1">
      <alignment horizontal="distributed" vertical="center"/>
    </xf>
    <xf numFmtId="0" fontId="59" fillId="34" borderId="0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57" fontId="59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49" fontId="59" fillId="0" borderId="0" xfId="0" applyNumberFormat="1" applyFont="1" applyBorder="1" applyAlignment="1">
      <alignment vertical="center"/>
    </xf>
    <xf numFmtId="49" fontId="59" fillId="0" borderId="0" xfId="0" applyNumberFormat="1" applyFont="1" applyBorder="1" applyAlignment="1">
      <alignment horizontal="left" vertical="center"/>
    </xf>
    <xf numFmtId="49" fontId="59" fillId="33" borderId="20" xfId="0" applyNumberFormat="1" applyFont="1" applyFill="1" applyBorder="1" applyAlignment="1">
      <alignment horizontal="center" vertical="center"/>
    </xf>
    <xf numFmtId="49" fontId="59" fillId="33" borderId="21" xfId="0" applyNumberFormat="1" applyFont="1" applyFill="1" applyBorder="1" applyAlignment="1">
      <alignment horizontal="center" vertical="center"/>
    </xf>
    <xf numFmtId="49" fontId="59" fillId="35" borderId="22" xfId="0" applyNumberFormat="1" applyFont="1" applyFill="1" applyBorder="1" applyAlignment="1">
      <alignment horizontal="center" vertical="center" wrapText="1"/>
    </xf>
    <xf numFmtId="49" fontId="59" fillId="33" borderId="23" xfId="0" applyNumberFormat="1" applyFont="1" applyFill="1" applyBorder="1" applyAlignment="1">
      <alignment horizontal="center" vertical="center" wrapText="1"/>
    </xf>
    <xf numFmtId="49" fontId="59" fillId="2" borderId="24" xfId="0" applyNumberFormat="1" applyFont="1" applyFill="1" applyBorder="1" applyAlignment="1">
      <alignment horizontal="distributed" vertical="center" wrapText="1"/>
    </xf>
    <xf numFmtId="49" fontId="59" fillId="0" borderId="25" xfId="0" applyNumberFormat="1" applyFont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 wrapText="1"/>
    </xf>
    <xf numFmtId="49" fontId="59" fillId="0" borderId="26" xfId="0" applyNumberFormat="1" applyFont="1" applyFill="1" applyBorder="1" applyAlignment="1">
      <alignment horizontal="center" vertical="center" wrapText="1"/>
    </xf>
    <xf numFmtId="1" fontId="59" fillId="0" borderId="27" xfId="0" applyNumberFormat="1" applyFont="1" applyBorder="1" applyAlignment="1">
      <alignment horizontal="center" vertical="center"/>
    </xf>
    <xf numFmtId="49" fontId="59" fillId="2" borderId="28" xfId="0" applyNumberFormat="1" applyFont="1" applyFill="1" applyBorder="1" applyAlignment="1">
      <alignment horizontal="distributed" vertical="center" wrapText="1"/>
    </xf>
    <xf numFmtId="49" fontId="59" fillId="0" borderId="13" xfId="0" applyNumberFormat="1" applyFont="1" applyBorder="1" applyAlignment="1">
      <alignment horizontal="center" vertical="center" wrapText="1"/>
    </xf>
    <xf numFmtId="49" fontId="59" fillId="0" borderId="29" xfId="0" applyNumberFormat="1" applyFont="1" applyBorder="1" applyAlignment="1">
      <alignment horizontal="center" vertical="center" wrapText="1"/>
    </xf>
    <xf numFmtId="49" fontId="59" fillId="0" borderId="29" xfId="0" applyNumberFormat="1" applyFont="1" applyFill="1" applyBorder="1" applyAlignment="1">
      <alignment horizontal="center" vertical="center" wrapText="1"/>
    </xf>
    <xf numFmtId="1" fontId="59" fillId="0" borderId="30" xfId="0" applyNumberFormat="1" applyFont="1" applyBorder="1" applyAlignment="1">
      <alignment horizontal="center" vertical="center"/>
    </xf>
    <xf numFmtId="49" fontId="59" fillId="2" borderId="28" xfId="0" applyNumberFormat="1" applyFont="1" applyFill="1" applyBorder="1" applyAlignment="1">
      <alignment horizontal="distributed" vertical="center"/>
    </xf>
    <xf numFmtId="49" fontId="59" fillId="0" borderId="16" xfId="0" applyNumberFormat="1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/>
    </xf>
    <xf numFmtId="49" fontId="59" fillId="2" borderId="31" xfId="0" applyNumberFormat="1" applyFont="1" applyFill="1" applyBorder="1" applyAlignment="1">
      <alignment horizontal="distributed" vertical="center"/>
    </xf>
    <xf numFmtId="49" fontId="59" fillId="0" borderId="18" xfId="0" applyNumberFormat="1" applyFont="1" applyBorder="1" applyAlignment="1">
      <alignment horizontal="center" vertical="center"/>
    </xf>
    <xf numFmtId="49" fontId="61" fillId="2" borderId="31" xfId="0" applyNumberFormat="1" applyFont="1" applyFill="1" applyBorder="1" applyAlignment="1">
      <alignment horizontal="distributed" vertical="center"/>
    </xf>
    <xf numFmtId="1" fontId="59" fillId="0" borderId="32" xfId="0" applyNumberFormat="1" applyFont="1" applyBorder="1" applyAlignment="1">
      <alignment horizontal="center" vertical="center"/>
    </xf>
    <xf numFmtId="49" fontId="59" fillId="2" borderId="13" xfId="0" applyNumberFormat="1" applyFont="1" applyFill="1" applyBorder="1" applyAlignment="1">
      <alignment horizontal="distributed" vertical="center"/>
    </xf>
    <xf numFmtId="1" fontId="59" fillId="0" borderId="33" xfId="0" applyNumberFormat="1" applyFont="1" applyBorder="1" applyAlignment="1">
      <alignment horizontal="center" vertical="center"/>
    </xf>
    <xf numFmtId="49" fontId="59" fillId="2" borderId="34" xfId="0" applyNumberFormat="1" applyFont="1" applyFill="1" applyBorder="1" applyAlignment="1">
      <alignment horizontal="distributed" vertical="center"/>
    </xf>
    <xf numFmtId="49" fontId="59" fillId="2" borderId="12" xfId="0" applyNumberFormat="1" applyFont="1" applyFill="1" applyBorder="1" applyAlignment="1">
      <alignment horizontal="distributed" vertical="center"/>
    </xf>
    <xf numFmtId="49" fontId="59" fillId="0" borderId="12" xfId="0" applyNumberFormat="1" applyFont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1" fontId="59" fillId="0" borderId="35" xfId="0" applyNumberFormat="1" applyFont="1" applyBorder="1" applyAlignment="1">
      <alignment horizontal="center" vertical="center"/>
    </xf>
    <xf numFmtId="49" fontId="59" fillId="2" borderId="36" xfId="0" applyNumberFormat="1" applyFont="1" applyFill="1" applyBorder="1" applyAlignment="1">
      <alignment horizontal="distributed" vertical="center"/>
    </xf>
    <xf numFmtId="49" fontId="59" fillId="0" borderId="37" xfId="0" applyNumberFormat="1" applyFont="1" applyBorder="1" applyAlignment="1">
      <alignment horizontal="center" vertical="center" wrapText="1"/>
    </xf>
    <xf numFmtId="49" fontId="59" fillId="0" borderId="33" xfId="0" applyNumberFormat="1" applyFont="1" applyBorder="1" applyAlignment="1">
      <alignment horizontal="center" vertical="center"/>
    </xf>
    <xf numFmtId="49" fontId="59" fillId="2" borderId="38" xfId="0" applyNumberFormat="1" applyFont="1" applyFill="1" applyBorder="1" applyAlignment="1">
      <alignment horizontal="distributed" vertical="center"/>
    </xf>
    <xf numFmtId="49" fontId="59" fillId="2" borderId="39" xfId="0" applyNumberFormat="1" applyFont="1" applyFill="1" applyBorder="1" applyAlignment="1">
      <alignment horizontal="distributed" vertical="center"/>
    </xf>
    <xf numFmtId="49" fontId="59" fillId="0" borderId="39" xfId="0" applyNumberFormat="1" applyFont="1" applyBorder="1" applyAlignment="1">
      <alignment horizontal="center" vertical="center" wrapText="1"/>
    </xf>
    <xf numFmtId="49" fontId="59" fillId="0" borderId="40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9" fillId="33" borderId="41" xfId="0" applyFont="1" applyFill="1" applyBorder="1" applyAlignment="1">
      <alignment horizontal="center" vertical="center"/>
    </xf>
    <xf numFmtId="0" fontId="59" fillId="33" borderId="42" xfId="0" applyFont="1" applyFill="1" applyBorder="1" applyAlignment="1">
      <alignment horizontal="center" vertical="center" wrapText="1"/>
    </xf>
    <xf numFmtId="0" fontId="59" fillId="2" borderId="25" xfId="0" applyFont="1" applyFill="1" applyBorder="1" applyAlignment="1">
      <alignment horizontal="distributed" vertical="center"/>
    </xf>
    <xf numFmtId="176" fontId="59" fillId="0" borderId="43" xfId="0" applyNumberFormat="1" applyFont="1" applyBorder="1" applyAlignment="1" quotePrefix="1">
      <alignment horizontal="center" vertical="center" wrapText="1"/>
    </xf>
    <xf numFmtId="176" fontId="59" fillId="0" borderId="44" xfId="0" applyNumberFormat="1" applyFont="1" applyFill="1" applyBorder="1" applyAlignment="1" quotePrefix="1">
      <alignment horizontal="center" vertical="center"/>
    </xf>
    <xf numFmtId="176" fontId="59" fillId="0" borderId="14" xfId="0" applyNumberFormat="1" applyFont="1" applyBorder="1" applyAlignment="1" quotePrefix="1">
      <alignment horizontal="center" vertical="center" wrapText="1"/>
    </xf>
    <xf numFmtId="176" fontId="59" fillId="0" borderId="32" xfId="0" applyNumberFormat="1" applyFont="1" applyFill="1" applyBorder="1" applyAlignment="1" quotePrefix="1">
      <alignment horizontal="center" vertical="center"/>
    </xf>
    <xf numFmtId="0" fontId="59" fillId="2" borderId="13" xfId="0" applyFont="1" applyFill="1" applyBorder="1" applyAlignment="1">
      <alignment horizontal="distributed" vertical="center" wrapText="1"/>
    </xf>
    <xf numFmtId="0" fontId="59" fillId="2" borderId="16" xfId="0" applyFont="1" applyFill="1" applyBorder="1" applyAlignment="1">
      <alignment horizontal="distributed" vertical="center" wrapText="1"/>
    </xf>
    <xf numFmtId="176" fontId="59" fillId="0" borderId="28" xfId="0" applyNumberFormat="1" applyFont="1" applyBorder="1" applyAlignment="1" quotePrefix="1">
      <alignment horizontal="center" vertical="center" wrapText="1"/>
    </xf>
    <xf numFmtId="176" fontId="59" fillId="0" borderId="30" xfId="0" applyNumberFormat="1" applyFont="1" applyFill="1" applyBorder="1" applyAlignment="1" quotePrefix="1">
      <alignment horizontal="center" vertical="center"/>
    </xf>
    <xf numFmtId="0" fontId="59" fillId="2" borderId="12" xfId="0" applyFont="1" applyFill="1" applyBorder="1" applyAlignment="1">
      <alignment horizontal="distributed" vertical="center"/>
    </xf>
    <xf numFmtId="176" fontId="59" fillId="0" borderId="45" xfId="0" applyNumberFormat="1" applyFont="1" applyBorder="1" applyAlignment="1" quotePrefix="1">
      <alignment horizontal="center" vertical="center" wrapText="1"/>
    </xf>
    <xf numFmtId="176" fontId="59" fillId="0" borderId="35" xfId="0" applyNumberFormat="1" applyFont="1" applyFill="1" applyBorder="1" applyAlignment="1" quotePrefix="1">
      <alignment horizontal="center" vertical="center"/>
    </xf>
    <xf numFmtId="176" fontId="59" fillId="0" borderId="46" xfId="0" applyNumberFormat="1" applyFont="1" applyBorder="1" applyAlignment="1" quotePrefix="1">
      <alignment horizontal="center" vertical="center" wrapText="1"/>
    </xf>
    <xf numFmtId="176" fontId="59" fillId="0" borderId="47" xfId="0" applyNumberFormat="1" applyFont="1" applyBorder="1" applyAlignment="1" quotePrefix="1">
      <alignment horizontal="center" vertical="center"/>
    </xf>
    <xf numFmtId="176" fontId="59" fillId="0" borderId="32" xfId="0" applyNumberFormat="1" applyFont="1" applyBorder="1" applyAlignment="1" quotePrefix="1">
      <alignment horizontal="center" vertical="center"/>
    </xf>
    <xf numFmtId="0" fontId="59" fillId="2" borderId="39" xfId="0" applyFont="1" applyFill="1" applyBorder="1" applyAlignment="1">
      <alignment horizontal="distributed" vertical="center"/>
    </xf>
    <xf numFmtId="176" fontId="59" fillId="0" borderId="38" xfId="0" applyNumberFormat="1" applyFont="1" applyBorder="1" applyAlignment="1" quotePrefix="1">
      <alignment horizontal="center" vertical="center" wrapText="1"/>
    </xf>
    <xf numFmtId="176" fontId="59" fillId="0" borderId="40" xfId="0" applyNumberFormat="1" applyFont="1" applyBorder="1" applyAlignment="1" quotePrefix="1">
      <alignment horizontal="center" vertical="center"/>
    </xf>
    <xf numFmtId="0" fontId="59" fillId="0" borderId="28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0" fontId="59" fillId="0" borderId="46" xfId="0" applyFont="1" applyBorder="1" applyAlignment="1">
      <alignment horizontal="left" vertical="center"/>
    </xf>
    <xf numFmtId="0" fontId="59" fillId="0" borderId="48" xfId="0" applyFont="1" applyBorder="1" applyAlignment="1">
      <alignment horizontal="left" vertical="center"/>
    </xf>
    <xf numFmtId="0" fontId="59" fillId="33" borderId="17" xfId="0" applyFont="1" applyFill="1" applyBorder="1" applyAlignment="1">
      <alignment horizontal="center" vertical="distributed" textRotation="255" wrapText="1"/>
    </xf>
    <xf numFmtId="0" fontId="59" fillId="33" borderId="17" xfId="0" applyFont="1" applyFill="1" applyBorder="1" applyAlignment="1">
      <alignment horizontal="center" vertical="top" textRotation="255" wrapText="1"/>
    </xf>
    <xf numFmtId="0" fontId="59" fillId="33" borderId="17" xfId="0" applyFont="1" applyFill="1" applyBorder="1" applyAlignment="1">
      <alignment horizontal="center" vertical="center" textRotation="255" wrapText="1"/>
    </xf>
    <xf numFmtId="0" fontId="59" fillId="33" borderId="18" xfId="0" applyFont="1" applyFill="1" applyBorder="1" applyAlignment="1">
      <alignment horizontal="center" vertical="distributed" textRotation="255" wrapText="1"/>
    </xf>
    <xf numFmtId="0" fontId="59" fillId="33" borderId="18" xfId="0" applyFont="1" applyFill="1" applyBorder="1" applyAlignment="1">
      <alignment horizontal="center" vertical="top" textRotation="255" wrapText="1"/>
    </xf>
    <xf numFmtId="0" fontId="59" fillId="33" borderId="18" xfId="0" applyFont="1" applyFill="1" applyBorder="1" applyAlignment="1">
      <alignment horizontal="center" vertical="center" textRotation="255" wrapText="1"/>
    </xf>
    <xf numFmtId="0" fontId="59" fillId="33" borderId="17" xfId="0" applyFont="1" applyFill="1" applyBorder="1" applyAlignment="1">
      <alignment vertical="distributed" textRotation="255"/>
    </xf>
    <xf numFmtId="0" fontId="59" fillId="33" borderId="18" xfId="0" applyFont="1" applyFill="1" applyBorder="1" applyAlignment="1">
      <alignment vertical="distributed" textRotation="255"/>
    </xf>
    <xf numFmtId="0" fontId="59" fillId="0" borderId="49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9" fillId="0" borderId="48" xfId="0" applyFont="1" applyBorder="1" applyAlignment="1">
      <alignment horizontal="center" vertical="center"/>
    </xf>
    <xf numFmtId="0" fontId="59" fillId="8" borderId="13" xfId="0" applyFont="1" applyFill="1" applyBorder="1" applyAlignment="1">
      <alignment horizontal="center" vertical="center" wrapText="1"/>
    </xf>
    <xf numFmtId="0" fontId="59" fillId="0" borderId="51" xfId="0" applyFont="1" applyBorder="1" applyAlignment="1">
      <alignment horizontal="left" vertical="center"/>
    </xf>
    <xf numFmtId="0" fontId="59" fillId="0" borderId="13" xfId="49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vertical="center"/>
    </xf>
    <xf numFmtId="49" fontId="62" fillId="0" borderId="0" xfId="0" applyNumberFormat="1" applyFont="1" applyAlignment="1">
      <alignment vertical="center" wrapText="1"/>
    </xf>
    <xf numFmtId="0" fontId="60" fillId="0" borderId="13" xfId="0" applyFont="1" applyFill="1" applyBorder="1" applyAlignment="1">
      <alignment horizontal="center" vertical="center"/>
    </xf>
    <xf numFmtId="0" fontId="59" fillId="8" borderId="13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distributed" vertical="center"/>
    </xf>
    <xf numFmtId="0" fontId="59" fillId="0" borderId="13" xfId="0" applyFont="1" applyBorder="1" applyAlignment="1">
      <alignment horizontal="center" vertical="center"/>
    </xf>
    <xf numFmtId="49" fontId="59" fillId="2" borderId="18" xfId="0" applyNumberFormat="1" applyFont="1" applyFill="1" applyBorder="1" applyAlignment="1">
      <alignment horizontal="distributed" vertical="center"/>
    </xf>
    <xf numFmtId="0" fontId="59" fillId="0" borderId="0" xfId="0" applyFont="1" applyBorder="1" applyAlignment="1">
      <alignment horizontal="left" vertical="center"/>
    </xf>
    <xf numFmtId="0" fontId="59" fillId="8" borderId="46" xfId="0" applyFont="1" applyFill="1" applyBorder="1" applyAlignment="1">
      <alignment horizontal="center" vertical="center"/>
    </xf>
    <xf numFmtId="49" fontId="59" fillId="8" borderId="13" xfId="0" applyNumberFormat="1" applyFont="1" applyFill="1" applyBorder="1" applyAlignment="1">
      <alignment horizontal="center" vertical="center"/>
    </xf>
    <xf numFmtId="49" fontId="59" fillId="0" borderId="0" xfId="0" applyNumberFormat="1" applyFont="1" applyAlignment="1">
      <alignment horizontal="right" vertical="center"/>
    </xf>
    <xf numFmtId="49" fontId="62" fillId="0" borderId="0" xfId="0" applyNumberFormat="1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49" fontId="62" fillId="0" borderId="0" xfId="0" applyNumberFormat="1" applyFont="1" applyAlignment="1">
      <alignment horizontal="right" vertical="center"/>
    </xf>
    <xf numFmtId="49" fontId="62" fillId="0" borderId="0" xfId="0" applyNumberFormat="1" applyFont="1" applyBorder="1" applyAlignment="1">
      <alignment vertical="center" wrapText="1"/>
    </xf>
    <xf numFmtId="0" fontId="59" fillId="36" borderId="13" xfId="0" applyFont="1" applyFill="1" applyBorder="1" applyAlignment="1">
      <alignment horizontal="distributed" vertical="center"/>
    </xf>
    <xf numFmtId="0" fontId="59" fillId="0" borderId="0" xfId="0" applyFont="1" applyBorder="1" applyAlignment="1">
      <alignment horizontal="center" vertical="center" wrapText="1"/>
    </xf>
    <xf numFmtId="49" fontId="60" fillId="0" borderId="0" xfId="0" applyNumberFormat="1" applyFont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59" fillId="8" borderId="13" xfId="0" applyFont="1" applyFill="1" applyBorder="1" applyAlignment="1">
      <alignment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vertical="center" wrapText="1"/>
    </xf>
    <xf numFmtId="0" fontId="59" fillId="8" borderId="13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distributed" vertical="center"/>
    </xf>
    <xf numFmtId="0" fontId="59" fillId="2" borderId="18" xfId="0" applyFont="1" applyFill="1" applyBorder="1" applyAlignment="1">
      <alignment horizontal="distributed" vertical="center"/>
    </xf>
    <xf numFmtId="0" fontId="59" fillId="0" borderId="13" xfId="0" applyFont="1" applyBorder="1" applyAlignment="1">
      <alignment horizontal="center" vertical="center"/>
    </xf>
    <xf numFmtId="0" fontId="59" fillId="2" borderId="16" xfId="0" applyFont="1" applyFill="1" applyBorder="1" applyAlignment="1">
      <alignment horizontal="distributed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2" borderId="13" xfId="0" applyFont="1" applyFill="1" applyBorder="1" applyAlignment="1">
      <alignment horizontal="distributed" vertical="center"/>
    </xf>
    <xf numFmtId="49" fontId="64" fillId="0" borderId="52" xfId="0" applyNumberFormat="1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59" fillId="0" borderId="51" xfId="0" applyFont="1" applyBorder="1" applyAlignment="1">
      <alignment horizontal="left" vertical="center"/>
    </xf>
    <xf numFmtId="0" fontId="59" fillId="8" borderId="13" xfId="0" applyFont="1" applyFill="1" applyBorder="1" applyAlignment="1">
      <alignment horizontal="center" vertical="center"/>
    </xf>
    <xf numFmtId="0" fontId="59" fillId="8" borderId="28" xfId="0" applyFont="1" applyFill="1" applyBorder="1" applyAlignment="1">
      <alignment vertical="top" wrapText="1"/>
    </xf>
    <xf numFmtId="0" fontId="59" fillId="8" borderId="49" xfId="0" applyFont="1" applyFill="1" applyBorder="1" applyAlignment="1">
      <alignment vertical="top" wrapText="1"/>
    </xf>
    <xf numFmtId="0" fontId="59" fillId="8" borderId="36" xfId="0" applyFont="1" applyFill="1" applyBorder="1" applyAlignment="1">
      <alignment vertical="top" wrapText="1"/>
    </xf>
    <xf numFmtId="0" fontId="59" fillId="8" borderId="50" xfId="0" applyFont="1" applyFill="1" applyBorder="1" applyAlignment="1">
      <alignment vertical="top" wrapText="1"/>
    </xf>
    <xf numFmtId="0" fontId="59" fillId="8" borderId="46" xfId="0" applyFont="1" applyFill="1" applyBorder="1" applyAlignment="1">
      <alignment vertical="top" wrapText="1"/>
    </xf>
    <xf numFmtId="0" fontId="59" fillId="8" borderId="48" xfId="0" applyFont="1" applyFill="1" applyBorder="1" applyAlignment="1">
      <alignment vertical="top" wrapText="1"/>
    </xf>
    <xf numFmtId="0" fontId="59" fillId="0" borderId="16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9" fillId="0" borderId="18" xfId="0" applyFont="1" applyBorder="1" applyAlignment="1">
      <alignment vertical="top" wrapText="1"/>
    </xf>
    <xf numFmtId="0" fontId="59" fillId="0" borderId="15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51" xfId="0" applyFont="1" applyBorder="1" applyAlignment="1">
      <alignment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8" borderId="13" xfId="0" applyFont="1" applyFill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distributed" vertical="center"/>
    </xf>
    <xf numFmtId="0" fontId="59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8" borderId="53" xfId="0" applyFont="1" applyFill="1" applyBorder="1" applyAlignment="1">
      <alignment horizontal="center" vertical="center" textRotation="255"/>
    </xf>
    <xf numFmtId="0" fontId="59" fillId="8" borderId="54" xfId="0" applyFont="1" applyFill="1" applyBorder="1" applyAlignment="1">
      <alignment horizontal="center" vertical="center" textRotation="255"/>
    </xf>
    <xf numFmtId="0" fontId="59" fillId="8" borderId="55" xfId="0" applyFont="1" applyFill="1" applyBorder="1" applyAlignment="1">
      <alignment horizontal="center" vertical="center" textRotation="255"/>
    </xf>
    <xf numFmtId="49" fontId="59" fillId="0" borderId="11" xfId="0" applyNumberFormat="1" applyFont="1" applyBorder="1" applyAlignment="1">
      <alignment horizontal="center" vertical="center" wrapText="1"/>
    </xf>
    <xf numFmtId="49" fontId="59" fillId="0" borderId="17" xfId="0" applyNumberFormat="1" applyFont="1" applyBorder="1" applyAlignment="1">
      <alignment horizontal="center" vertical="center" wrapText="1"/>
    </xf>
    <xf numFmtId="49" fontId="59" fillId="0" borderId="56" xfId="0" applyNumberFormat="1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2" borderId="17" xfId="0" applyFont="1" applyFill="1" applyBorder="1" applyAlignment="1">
      <alignment horizontal="distributed" vertical="center"/>
    </xf>
    <xf numFmtId="0" fontId="59" fillId="2" borderId="18" xfId="0" applyFont="1" applyFill="1" applyBorder="1" applyAlignment="1">
      <alignment horizontal="distributed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2" borderId="13" xfId="0" applyFont="1" applyFill="1" applyBorder="1" applyAlignment="1">
      <alignment horizontal="distributed" vertical="center"/>
    </xf>
    <xf numFmtId="49" fontId="59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59" fillId="8" borderId="57" xfId="0" applyFont="1" applyFill="1" applyBorder="1" applyAlignment="1">
      <alignment horizontal="center" vertical="center" textRotation="255"/>
    </xf>
    <xf numFmtId="0" fontId="59" fillId="8" borderId="58" xfId="0" applyFont="1" applyFill="1" applyBorder="1" applyAlignment="1">
      <alignment horizontal="center" vertical="center" textRotation="255"/>
    </xf>
    <xf numFmtId="0" fontId="59" fillId="8" borderId="59" xfId="0" applyFont="1" applyFill="1" applyBorder="1" applyAlignment="1">
      <alignment horizontal="center" vertical="center" textRotation="255"/>
    </xf>
    <xf numFmtId="0" fontId="59" fillId="0" borderId="39" xfId="0" applyFont="1" applyBorder="1" applyAlignment="1">
      <alignment horizontal="center" vertical="center"/>
    </xf>
    <xf numFmtId="0" fontId="59" fillId="2" borderId="16" xfId="0" applyFont="1" applyFill="1" applyBorder="1" applyAlignment="1">
      <alignment horizontal="distributed" vertical="center"/>
    </xf>
    <xf numFmtId="0" fontId="59" fillId="0" borderId="60" xfId="0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60" xfId="0" applyNumberFormat="1" applyFont="1" applyBorder="1" applyAlignment="1">
      <alignment horizontal="center" vertical="center"/>
    </xf>
    <xf numFmtId="49" fontId="64" fillId="0" borderId="52" xfId="0" applyNumberFormat="1" applyFont="1" applyBorder="1" applyAlignment="1">
      <alignment horizontal="left" vertical="top" wrapText="1"/>
    </xf>
    <xf numFmtId="49" fontId="59" fillId="33" borderId="61" xfId="0" applyNumberFormat="1" applyFont="1" applyFill="1" applyBorder="1" applyAlignment="1">
      <alignment horizontal="center" vertical="center"/>
    </xf>
    <xf numFmtId="49" fontId="59" fillId="33" borderId="62" xfId="0" applyNumberFormat="1" applyFont="1" applyFill="1" applyBorder="1" applyAlignment="1">
      <alignment horizontal="center" vertical="center"/>
    </xf>
    <xf numFmtId="0" fontId="61" fillId="8" borderId="63" xfId="0" applyFont="1" applyFill="1" applyBorder="1" applyAlignment="1">
      <alignment horizontal="center" vertical="center" textRotation="255"/>
    </xf>
    <xf numFmtId="0" fontId="61" fillId="8" borderId="58" xfId="0" applyFont="1" applyFill="1" applyBorder="1" applyAlignment="1">
      <alignment horizontal="center" vertical="center" textRotation="255"/>
    </xf>
    <xf numFmtId="0" fontId="61" fillId="8" borderId="64" xfId="0" applyFont="1" applyFill="1" applyBorder="1" applyAlignment="1">
      <alignment horizontal="center" vertical="center" textRotation="255"/>
    </xf>
    <xf numFmtId="0" fontId="61" fillId="8" borderId="65" xfId="0" applyFont="1" applyFill="1" applyBorder="1" applyAlignment="1">
      <alignment horizontal="center" vertical="center" textRotation="255"/>
    </xf>
    <xf numFmtId="49" fontId="59" fillId="2" borderId="11" xfId="0" applyNumberFormat="1" applyFont="1" applyFill="1" applyBorder="1" applyAlignment="1">
      <alignment horizontal="distributed" vertical="center"/>
    </xf>
    <xf numFmtId="49" fontId="59" fillId="2" borderId="18" xfId="0" applyNumberFormat="1" applyFont="1" applyFill="1" applyBorder="1" applyAlignment="1">
      <alignment horizontal="distributed" vertical="center"/>
    </xf>
    <xf numFmtId="49" fontId="59" fillId="2" borderId="16" xfId="0" applyNumberFormat="1" applyFont="1" applyFill="1" applyBorder="1" applyAlignment="1">
      <alignment horizontal="distributed" vertical="center"/>
    </xf>
    <xf numFmtId="49" fontId="59" fillId="2" borderId="17" xfId="0" applyNumberFormat="1" applyFont="1" applyFill="1" applyBorder="1" applyAlignment="1">
      <alignment horizontal="distributed" vertical="center"/>
    </xf>
    <xf numFmtId="0" fontId="61" fillId="8" borderId="66" xfId="0" applyFont="1" applyFill="1" applyBorder="1" applyAlignment="1">
      <alignment horizontal="center" vertical="center" textRotation="255"/>
    </xf>
    <xf numFmtId="0" fontId="61" fillId="8" borderId="67" xfId="0" applyFont="1" applyFill="1" applyBorder="1" applyAlignment="1">
      <alignment horizontal="center" vertical="center" textRotation="255"/>
    </xf>
    <xf numFmtId="0" fontId="59" fillId="0" borderId="0" xfId="0" applyFont="1" applyAlignment="1">
      <alignment horizontal="distributed" vertical="center" wrapText="1"/>
    </xf>
    <xf numFmtId="0" fontId="59" fillId="33" borderId="14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59" fillId="33" borderId="49" xfId="0" applyFont="1" applyFill="1" applyBorder="1" applyAlignment="1">
      <alignment horizontal="center" vertical="center"/>
    </xf>
    <xf numFmtId="0" fontId="59" fillId="33" borderId="48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/>
    </xf>
    <xf numFmtId="0" fontId="59" fillId="8" borderId="46" xfId="0" applyFont="1" applyFill="1" applyBorder="1" applyAlignment="1">
      <alignment horizontal="center" vertical="center"/>
    </xf>
    <xf numFmtId="0" fontId="59" fillId="0" borderId="51" xfId="0" applyFont="1" applyBorder="1" applyAlignment="1">
      <alignment horizontal="left" vertical="center"/>
    </xf>
    <xf numFmtId="0" fontId="59" fillId="33" borderId="19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36" borderId="13" xfId="0" applyFont="1" applyFill="1" applyBorder="1" applyAlignment="1">
      <alignment horizontal="center" vertical="center"/>
    </xf>
    <xf numFmtId="0" fontId="59" fillId="37" borderId="13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49" fontId="68" fillId="33" borderId="14" xfId="0" applyNumberFormat="1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9" fillId="0" borderId="31" xfId="0" applyNumberFormat="1" applyFont="1" applyBorder="1" applyAlignment="1">
      <alignment horizontal="justify" vertical="center" wrapText="1"/>
    </xf>
    <xf numFmtId="0" fontId="69" fillId="0" borderId="31" xfId="0" applyNumberFormat="1" applyFont="1" applyBorder="1" applyAlignment="1">
      <alignment horizontal="justify" vertical="center"/>
    </xf>
    <xf numFmtId="0" fontId="69" fillId="0" borderId="0" xfId="0" applyNumberFormat="1" applyFont="1" applyBorder="1" applyAlignment="1">
      <alignment horizontal="justify" vertical="center"/>
    </xf>
    <xf numFmtId="49" fontId="59" fillId="8" borderId="13" xfId="0" applyNumberFormat="1" applyFont="1" applyFill="1" applyBorder="1" applyAlignment="1">
      <alignment horizontal="center" vertical="center"/>
    </xf>
    <xf numFmtId="49" fontId="59" fillId="33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古河市東牛谷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"/>
          <c:y val="0.1165"/>
          <c:w val="0.90075"/>
          <c:h val="0.8792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'表2-33,34'!$J$4:$J$9</c:f>
              <c:numCache/>
            </c:numRef>
          </c:cat>
          <c:val>
            <c:numRef>
              <c:f>'表2-33,34'!$K$4:$K$9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'表2-33,34'!$J$4:$J$9</c:f>
              <c:numCache/>
            </c:numRef>
          </c:cat>
          <c:val>
            <c:numRef>
              <c:f>'表2-33,34'!$L$4:$L$9</c:f>
              <c:numCache/>
            </c:numRef>
          </c:val>
          <c:smooth val="0"/>
        </c:ser>
        <c:marker val="1"/>
        <c:axId val="9384638"/>
        <c:axId val="17352879"/>
      </c:lineChart>
      <c:catAx>
        <c:axId val="9384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1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7352879"/>
        <c:crosses val="autoZero"/>
        <c:auto val="1"/>
        <c:lblOffset val="100"/>
        <c:tickLblSkip val="1"/>
        <c:noMultiLvlLbl val="0"/>
      </c:catAx>
      <c:valAx>
        <c:axId val="17352879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8463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8"/>
          <c:y val="0.177"/>
          <c:w val="0.23725"/>
          <c:h val="0.1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古河市下辺見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5"/>
          <c:y val="0.124"/>
          <c:w val="0.87775"/>
          <c:h val="0.86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'表2-33,34'!$K$14:$K$19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'表2-33,34'!$L$14:$L$19</c:f>
              <c:numCache/>
            </c:numRef>
          </c:val>
          <c:smooth val="0"/>
        </c:ser>
        <c:marker val="1"/>
        <c:axId val="21958184"/>
        <c:axId val="63405929"/>
      </c:lineChart>
      <c:catAx>
        <c:axId val="2195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63405929"/>
        <c:crosses val="autoZero"/>
        <c:auto val="1"/>
        <c:lblOffset val="100"/>
        <c:tickLblSkip val="1"/>
        <c:noMultiLvlLbl val="0"/>
      </c:catAx>
      <c:valAx>
        <c:axId val="63405929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5818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5325"/>
          <c:w val="0.251"/>
          <c:h val="0.1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古河市大山</a:t>
            </a:r>
          </a:p>
        </c:rich>
      </c:tx>
      <c:layout>
        <c:manualLayout>
          <c:xMode val="factor"/>
          <c:yMode val="factor"/>
          <c:x val="-0.011"/>
          <c:y val="-0.0037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12725"/>
          <c:w val="0.90125"/>
          <c:h val="0.8787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'表2-33,34'!$J$23:$J$28</c:f>
              <c:numCache/>
            </c:numRef>
          </c:cat>
          <c:val>
            <c:numRef>
              <c:f>'表2-33,34'!$K$23:$K$28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'表2-33,34'!$J$23:$J$28</c:f>
              <c:numCache/>
            </c:numRef>
          </c:cat>
          <c:val>
            <c:numRef>
              <c:f>'表2-33,34'!$L$23:$L$28</c:f>
              <c:numCache/>
            </c:numRef>
          </c:val>
          <c:smooth val="0"/>
        </c:ser>
        <c:marker val="1"/>
        <c:axId val="33782450"/>
        <c:axId val="35606595"/>
      </c:lineChart>
      <c:catAx>
        <c:axId val="3378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9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5606595"/>
        <c:crosses val="autoZero"/>
        <c:auto val="1"/>
        <c:lblOffset val="100"/>
        <c:tickLblSkip val="1"/>
        <c:noMultiLvlLbl val="0"/>
      </c:catAx>
      <c:valAx>
        <c:axId val="35606595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8245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5"/>
          <c:y val="0.24275"/>
          <c:w val="0.2372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五霞町川妻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"/>
          <c:y val="0.159"/>
          <c:w val="0.8835"/>
          <c:h val="0.830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'表2-33,34'!$K$32:$K$37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'表2-33,34'!$L$32:$L$37</c:f>
              <c:numCache/>
            </c:numRef>
          </c:val>
          <c:smooth val="0"/>
        </c:ser>
        <c:marker val="1"/>
        <c:axId val="52023900"/>
        <c:axId val="65561917"/>
      </c:lineChart>
      <c:catAx>
        <c:axId val="5202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8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65561917"/>
        <c:crosses val="autoZero"/>
        <c:auto val="1"/>
        <c:lblOffset val="100"/>
        <c:tickLblSkip val="1"/>
        <c:noMultiLvlLbl val="0"/>
      </c:catAx>
      <c:valAx>
        <c:axId val="65561917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2390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22425"/>
          <c:w val="0.23"/>
          <c:h val="0.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4</xdr:col>
      <xdr:colOff>885825</xdr:colOff>
      <xdr:row>25</xdr:row>
      <xdr:rowOff>47625</xdr:rowOff>
    </xdr:to>
    <xdr:graphicFrame>
      <xdr:nvGraphicFramePr>
        <xdr:cNvPr id="1" name="グラフ 8"/>
        <xdr:cNvGraphicFramePr/>
      </xdr:nvGraphicFramePr>
      <xdr:xfrm>
        <a:off x="95250" y="3095625"/>
        <a:ext cx="33718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1000125</xdr:colOff>
      <xdr:row>14</xdr:row>
      <xdr:rowOff>0</xdr:rowOff>
    </xdr:from>
    <xdr:to>
      <xdr:col>7</xdr:col>
      <xdr:colOff>1266825</xdr:colOff>
      <xdr:row>25</xdr:row>
      <xdr:rowOff>57150</xdr:rowOff>
    </xdr:to>
    <xdr:graphicFrame>
      <xdr:nvGraphicFramePr>
        <xdr:cNvPr id="2" name="グラフ 15"/>
        <xdr:cNvGraphicFramePr/>
      </xdr:nvGraphicFramePr>
      <xdr:xfrm>
        <a:off x="3581400" y="3095625"/>
        <a:ext cx="3371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29</xdr:row>
      <xdr:rowOff>9525</xdr:rowOff>
    </xdr:from>
    <xdr:to>
      <xdr:col>4</xdr:col>
      <xdr:colOff>885825</xdr:colOff>
      <xdr:row>40</xdr:row>
      <xdr:rowOff>171450</xdr:rowOff>
    </xdr:to>
    <xdr:graphicFrame>
      <xdr:nvGraphicFramePr>
        <xdr:cNvPr id="3" name="グラフ 17"/>
        <xdr:cNvGraphicFramePr/>
      </xdr:nvGraphicFramePr>
      <xdr:xfrm>
        <a:off x="95250" y="6534150"/>
        <a:ext cx="33718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1028700</xdr:colOff>
      <xdr:row>29</xdr:row>
      <xdr:rowOff>9525</xdr:rowOff>
    </xdr:from>
    <xdr:to>
      <xdr:col>7</xdr:col>
      <xdr:colOff>1285875</xdr:colOff>
      <xdr:row>40</xdr:row>
      <xdr:rowOff>171450</xdr:rowOff>
    </xdr:to>
    <xdr:graphicFrame>
      <xdr:nvGraphicFramePr>
        <xdr:cNvPr id="4" name="グラフ 18"/>
        <xdr:cNvGraphicFramePr/>
      </xdr:nvGraphicFramePr>
      <xdr:xfrm>
        <a:off x="3609975" y="6534150"/>
        <a:ext cx="33623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="150" zoomScaleNormal="150" zoomScaleSheetLayoutView="150" zoomScalePageLayoutView="0" workbookViewId="0" topLeftCell="A1">
      <selection activeCell="J5" sqref="J5"/>
    </sheetView>
  </sheetViews>
  <sheetFormatPr defaultColWidth="8.796875" defaultRowHeight="18" customHeight="1"/>
  <cols>
    <col min="1" max="1" width="6.69921875" style="155" customWidth="1"/>
    <col min="2" max="2" width="6.59765625" style="155" customWidth="1"/>
    <col min="3" max="3" width="28.3984375" style="155" customWidth="1"/>
    <col min="4" max="4" width="1" style="155" customWidth="1"/>
    <col min="5" max="5" width="14.69921875" style="155" customWidth="1"/>
    <col min="6" max="6" width="8.59765625" style="155" customWidth="1"/>
    <col min="7" max="7" width="8.19921875" style="155" customWidth="1"/>
    <col min="8" max="8" width="1" style="155" customWidth="1"/>
    <col min="9" max="16384" width="9" style="155" customWidth="1"/>
  </cols>
  <sheetData>
    <row r="1" ht="18" customHeight="1">
      <c r="A1" s="154" t="s">
        <v>275</v>
      </c>
    </row>
    <row r="2" spans="1:8" ht="18" customHeight="1">
      <c r="A2" s="157" t="s">
        <v>0</v>
      </c>
      <c r="B2" s="157"/>
      <c r="C2" s="30" t="s">
        <v>1</v>
      </c>
      <c r="D2" s="157" t="s">
        <v>2</v>
      </c>
      <c r="E2" s="157"/>
      <c r="F2" s="157" t="s">
        <v>3</v>
      </c>
      <c r="G2" s="157"/>
      <c r="H2" s="157"/>
    </row>
    <row r="3" spans="1:8" ht="18" customHeight="1">
      <c r="A3" s="158" t="s">
        <v>154</v>
      </c>
      <c r="B3" s="159"/>
      <c r="C3" s="164" t="s">
        <v>4</v>
      </c>
      <c r="D3" s="167" t="s">
        <v>5</v>
      </c>
      <c r="E3" s="168"/>
      <c r="F3" s="168" t="s">
        <v>6</v>
      </c>
      <c r="G3" s="168"/>
      <c r="H3" s="168"/>
    </row>
    <row r="4" spans="1:8" ht="18" customHeight="1">
      <c r="A4" s="160"/>
      <c r="B4" s="161"/>
      <c r="C4" s="165"/>
      <c r="D4" s="167"/>
      <c r="E4" s="168"/>
      <c r="F4" s="141" t="s">
        <v>25</v>
      </c>
      <c r="G4" s="168" t="s">
        <v>26</v>
      </c>
      <c r="H4" s="168"/>
    </row>
    <row r="5" spans="1:8" ht="36" customHeight="1">
      <c r="A5" s="160"/>
      <c r="B5" s="161"/>
      <c r="C5" s="165"/>
      <c r="D5" s="167"/>
      <c r="E5" s="168"/>
      <c r="F5" s="141" t="s">
        <v>7</v>
      </c>
      <c r="G5" s="168" t="s">
        <v>8</v>
      </c>
      <c r="H5" s="168"/>
    </row>
    <row r="6" spans="1:8" ht="36" customHeight="1">
      <c r="A6" s="160"/>
      <c r="B6" s="161"/>
      <c r="C6" s="165"/>
      <c r="D6" s="167" t="s">
        <v>9</v>
      </c>
      <c r="E6" s="168"/>
      <c r="F6" s="141" t="s">
        <v>7</v>
      </c>
      <c r="G6" s="168" t="s">
        <v>8</v>
      </c>
      <c r="H6" s="168"/>
    </row>
    <row r="7" spans="1:8" ht="36" customHeight="1">
      <c r="A7" s="160"/>
      <c r="B7" s="161"/>
      <c r="C7" s="165"/>
      <c r="D7" s="167" t="s">
        <v>10</v>
      </c>
      <c r="E7" s="168"/>
      <c r="F7" s="141" t="s">
        <v>11</v>
      </c>
      <c r="G7" s="168" t="s">
        <v>12</v>
      </c>
      <c r="H7" s="168"/>
    </row>
    <row r="8" spans="1:8" ht="18" customHeight="1">
      <c r="A8" s="160"/>
      <c r="B8" s="161"/>
      <c r="C8" s="165"/>
      <c r="E8" s="169" t="s">
        <v>13</v>
      </c>
      <c r="F8" s="169"/>
      <c r="G8" s="169"/>
      <c r="H8" s="110"/>
    </row>
    <row r="9" spans="1:8" ht="18" customHeight="1">
      <c r="A9" s="160"/>
      <c r="B9" s="161"/>
      <c r="C9" s="165"/>
      <c r="E9" s="170" t="s">
        <v>14</v>
      </c>
      <c r="F9" s="168" t="s">
        <v>6</v>
      </c>
      <c r="G9" s="168"/>
      <c r="H9" s="111"/>
    </row>
    <row r="10" spans="1:8" ht="18" customHeight="1">
      <c r="A10" s="160"/>
      <c r="B10" s="161"/>
      <c r="C10" s="165"/>
      <c r="E10" s="171"/>
      <c r="F10" s="141" t="s">
        <v>25</v>
      </c>
      <c r="G10" s="112" t="s">
        <v>26</v>
      </c>
      <c r="H10" s="150"/>
    </row>
    <row r="11" spans="1:8" ht="36" customHeight="1">
      <c r="A11" s="160"/>
      <c r="B11" s="161"/>
      <c r="C11" s="165"/>
      <c r="E11" s="142" t="s">
        <v>155</v>
      </c>
      <c r="F11" s="141" t="s">
        <v>11</v>
      </c>
      <c r="G11" s="112" t="s">
        <v>7</v>
      </c>
      <c r="H11" s="150"/>
    </row>
    <row r="12" spans="1:8" ht="36" customHeight="1">
      <c r="A12" s="160"/>
      <c r="B12" s="161"/>
      <c r="C12" s="165"/>
      <c r="E12" s="142" t="s">
        <v>156</v>
      </c>
      <c r="F12" s="141" t="s">
        <v>15</v>
      </c>
      <c r="G12" s="112" t="s">
        <v>11</v>
      </c>
      <c r="H12" s="150"/>
    </row>
    <row r="13" spans="1:8" ht="36" customHeight="1">
      <c r="A13" s="160"/>
      <c r="B13" s="161"/>
      <c r="C13" s="165"/>
      <c r="E13" s="142" t="s">
        <v>16</v>
      </c>
      <c r="F13" s="141" t="s">
        <v>15</v>
      </c>
      <c r="G13" s="112" t="s">
        <v>11</v>
      </c>
      <c r="H13" s="150"/>
    </row>
    <row r="14" spans="1:8" ht="36" customHeight="1">
      <c r="A14" s="160"/>
      <c r="B14" s="161"/>
      <c r="C14" s="165"/>
      <c r="E14" s="142" t="s">
        <v>17</v>
      </c>
      <c r="F14" s="141" t="s">
        <v>18</v>
      </c>
      <c r="G14" s="141" t="s">
        <v>15</v>
      </c>
      <c r="H14" s="150"/>
    </row>
    <row r="15" spans="1:8" ht="18" customHeight="1">
      <c r="A15" s="162"/>
      <c r="B15" s="163"/>
      <c r="C15" s="166"/>
      <c r="D15" s="113"/>
      <c r="E15" s="113"/>
      <c r="F15" s="113"/>
      <c r="H15" s="114"/>
    </row>
    <row r="16" spans="1:8" ht="36" customHeight="1">
      <c r="A16" s="172" t="s">
        <v>19</v>
      </c>
      <c r="B16" s="172"/>
      <c r="C16" s="173" t="s">
        <v>274</v>
      </c>
      <c r="D16" s="168" t="s">
        <v>157</v>
      </c>
      <c r="E16" s="168"/>
      <c r="F16" s="168" t="s">
        <v>18</v>
      </c>
      <c r="G16" s="168"/>
      <c r="H16" s="168"/>
    </row>
    <row r="17" spans="1:8" ht="18" customHeight="1">
      <c r="A17" s="172"/>
      <c r="B17" s="172"/>
      <c r="C17" s="173"/>
      <c r="D17" s="168" t="s">
        <v>20</v>
      </c>
      <c r="E17" s="168"/>
      <c r="F17" s="168" t="s">
        <v>21</v>
      </c>
      <c r="G17" s="168"/>
      <c r="H17" s="168"/>
    </row>
    <row r="18" spans="1:8" ht="36" customHeight="1">
      <c r="A18" s="172" t="s">
        <v>22</v>
      </c>
      <c r="B18" s="140" t="s">
        <v>158</v>
      </c>
      <c r="C18" s="142" t="s">
        <v>171</v>
      </c>
      <c r="D18" s="168" t="s">
        <v>159</v>
      </c>
      <c r="E18" s="168"/>
      <c r="F18" s="168" t="s">
        <v>144</v>
      </c>
      <c r="G18" s="168"/>
      <c r="H18" s="168"/>
    </row>
    <row r="19" spans="1:8" ht="46.5" customHeight="1">
      <c r="A19" s="172"/>
      <c r="B19" s="115" t="s">
        <v>160</v>
      </c>
      <c r="C19" s="142" t="s">
        <v>94</v>
      </c>
      <c r="D19" s="168" t="s">
        <v>159</v>
      </c>
      <c r="E19" s="168"/>
      <c r="F19" s="168" t="s">
        <v>144</v>
      </c>
      <c r="G19" s="168"/>
      <c r="H19" s="168"/>
    </row>
  </sheetData>
  <sheetProtection/>
  <mergeCells count="27">
    <mergeCell ref="A18:A19"/>
    <mergeCell ref="D18:E18"/>
    <mergeCell ref="F18:H18"/>
    <mergeCell ref="D19:E19"/>
    <mergeCell ref="F19:H19"/>
    <mergeCell ref="A16:B17"/>
    <mergeCell ref="C16:C17"/>
    <mergeCell ref="D16:E16"/>
    <mergeCell ref="F16:H16"/>
    <mergeCell ref="D17:E17"/>
    <mergeCell ref="F17:H17"/>
    <mergeCell ref="G6:H6"/>
    <mergeCell ref="D7:E7"/>
    <mergeCell ref="G7:H7"/>
    <mergeCell ref="E8:G8"/>
    <mergeCell ref="E9:E10"/>
    <mergeCell ref="F9:G9"/>
    <mergeCell ref="A2:B2"/>
    <mergeCell ref="D2:E2"/>
    <mergeCell ref="F2:H2"/>
    <mergeCell ref="A3:B15"/>
    <mergeCell ref="C3:C15"/>
    <mergeCell ref="D3:E5"/>
    <mergeCell ref="F3:H3"/>
    <mergeCell ref="G4:H4"/>
    <mergeCell ref="G5:H5"/>
    <mergeCell ref="D6:E6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SheetLayoutView="100" zoomScalePageLayoutView="0" workbookViewId="0" topLeftCell="A1">
      <selection activeCell="G10" sqref="G10"/>
    </sheetView>
  </sheetViews>
  <sheetFormatPr defaultColWidth="8.796875" defaultRowHeight="18" customHeight="1"/>
  <cols>
    <col min="1" max="12" width="6.19921875" style="155" customWidth="1"/>
    <col min="13" max="16384" width="9" style="155" customWidth="1"/>
  </cols>
  <sheetData>
    <row r="1" spans="1:12" ht="18" customHeight="1">
      <c r="A1" s="154" t="s">
        <v>266</v>
      </c>
      <c r="L1" s="2" t="s">
        <v>258</v>
      </c>
    </row>
    <row r="2" spans="1:12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ht="93" customHeight="1">
      <c r="A3" s="19" t="s">
        <v>45</v>
      </c>
      <c r="B3" s="19" t="s">
        <v>46</v>
      </c>
      <c r="C3" s="19" t="s">
        <v>74</v>
      </c>
      <c r="D3" s="19" t="s">
        <v>193</v>
      </c>
      <c r="E3" s="19" t="s">
        <v>49</v>
      </c>
      <c r="F3" s="20" t="s">
        <v>194</v>
      </c>
      <c r="G3" s="19" t="s">
        <v>51</v>
      </c>
      <c r="H3" s="19" t="s">
        <v>52</v>
      </c>
      <c r="I3" s="19" t="s">
        <v>75</v>
      </c>
      <c r="J3" s="19" t="s">
        <v>195</v>
      </c>
      <c r="K3" s="19" t="s">
        <v>196</v>
      </c>
      <c r="L3" s="19" t="s">
        <v>53</v>
      </c>
    </row>
    <row r="4" spans="1:12" ht="3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9.25" customHeight="1">
      <c r="A5" s="143" t="s">
        <v>54</v>
      </c>
      <c r="B5" s="118">
        <v>4407</v>
      </c>
      <c r="C5" s="118">
        <v>4845</v>
      </c>
      <c r="D5" s="118">
        <v>667</v>
      </c>
      <c r="E5" s="118">
        <v>240</v>
      </c>
      <c r="F5" s="118">
        <v>47</v>
      </c>
      <c r="G5" s="118">
        <v>101</v>
      </c>
      <c r="H5" s="118">
        <v>312</v>
      </c>
      <c r="I5" s="118">
        <v>46</v>
      </c>
      <c r="J5" s="118">
        <v>887</v>
      </c>
      <c r="K5" s="118">
        <v>314</v>
      </c>
      <c r="L5" s="118">
        <f>SUM(B5:K5)</f>
        <v>11866</v>
      </c>
    </row>
    <row r="6" ht="18" customHeight="1">
      <c r="A6" s="154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view="pageBreakPreview" zoomScaleSheetLayoutView="100" zoomScalePageLayoutView="0" workbookViewId="0" topLeftCell="A1">
      <selection activeCell="E8" sqref="E8"/>
    </sheetView>
  </sheetViews>
  <sheetFormatPr defaultColWidth="8.796875" defaultRowHeight="18" customHeight="1"/>
  <cols>
    <col min="1" max="6" width="12.5" style="1" customWidth="1"/>
    <col min="7" max="7" width="9.5" style="1" customWidth="1"/>
    <col min="8" max="16384" width="9" style="1" customWidth="1"/>
  </cols>
  <sheetData>
    <row r="1" ht="18" customHeight="1">
      <c r="A1" s="127" t="s">
        <v>264</v>
      </c>
    </row>
    <row r="2" spans="1:6" ht="69" customHeight="1">
      <c r="A2" s="122" t="s">
        <v>55</v>
      </c>
      <c r="B2" s="15" t="s">
        <v>197</v>
      </c>
      <c r="C2" s="15" t="s">
        <v>198</v>
      </c>
      <c r="D2" s="15" t="s">
        <v>199</v>
      </c>
      <c r="E2" s="15" t="s">
        <v>200</v>
      </c>
      <c r="F2" s="122" t="s">
        <v>53</v>
      </c>
    </row>
    <row r="3" spans="1:6" ht="33" customHeight="1">
      <c r="A3" s="122" t="s">
        <v>54</v>
      </c>
      <c r="B3" s="121">
        <v>91</v>
      </c>
      <c r="C3" s="121">
        <v>0</v>
      </c>
      <c r="D3" s="121">
        <v>8</v>
      </c>
      <c r="E3" s="121">
        <v>212</v>
      </c>
      <c r="F3" s="121">
        <f>SUM(B3:E3)</f>
        <v>311</v>
      </c>
    </row>
    <row r="4" ht="18" customHeight="1">
      <c r="A4" s="127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SheetLayoutView="100" zoomScalePageLayoutView="0" workbookViewId="0" topLeftCell="A1">
      <selection activeCell="B13" sqref="B13"/>
    </sheetView>
  </sheetViews>
  <sheetFormatPr defaultColWidth="8.796875" defaultRowHeight="15"/>
  <cols>
    <col min="1" max="1" width="7.8984375" style="22" customWidth="1"/>
    <col min="2" max="2" width="61.59765625" style="22" customWidth="1"/>
    <col min="3" max="16384" width="9" style="22" customWidth="1"/>
  </cols>
  <sheetData>
    <row r="1" spans="1:3" ht="14.25">
      <c r="A1" s="127" t="s">
        <v>265</v>
      </c>
      <c r="B1" s="10"/>
      <c r="C1" s="130" t="s">
        <v>258</v>
      </c>
    </row>
    <row r="2" spans="1:3" ht="15" customHeight="1">
      <c r="A2" s="11" t="s">
        <v>30</v>
      </c>
      <c r="B2" s="11" t="s">
        <v>31</v>
      </c>
      <c r="C2" s="11" t="s">
        <v>32</v>
      </c>
    </row>
    <row r="3" spans="1:3" ht="26.25" customHeight="1">
      <c r="A3" s="129" t="s">
        <v>39</v>
      </c>
      <c r="B3" s="12" t="s">
        <v>33</v>
      </c>
      <c r="C3" s="8">
        <v>1</v>
      </c>
    </row>
    <row r="4" spans="1:3" ht="42" customHeight="1">
      <c r="A4" s="129" t="s">
        <v>40</v>
      </c>
      <c r="B4" s="12" t="s">
        <v>34</v>
      </c>
      <c r="C4" s="8">
        <v>32</v>
      </c>
    </row>
    <row r="5" spans="1:3" ht="30" customHeight="1">
      <c r="A5" s="129" t="s">
        <v>41</v>
      </c>
      <c r="B5" s="12" t="s">
        <v>35</v>
      </c>
      <c r="C5" s="8">
        <v>161</v>
      </c>
    </row>
    <row r="6" spans="1:3" ht="30" customHeight="1">
      <c r="A6" s="129" t="s">
        <v>42</v>
      </c>
      <c r="B6" s="12" t="s">
        <v>36</v>
      </c>
      <c r="C6" s="8">
        <v>533</v>
      </c>
    </row>
    <row r="7" spans="1:3" ht="30" customHeight="1">
      <c r="A7" s="129" t="s">
        <v>43</v>
      </c>
      <c r="B7" s="12" t="s">
        <v>37</v>
      </c>
      <c r="C7" s="8">
        <v>281</v>
      </c>
    </row>
    <row r="8" spans="1:3" ht="25.5" customHeight="1">
      <c r="A8" s="129" t="s">
        <v>44</v>
      </c>
      <c r="B8" s="12" t="s">
        <v>38</v>
      </c>
      <c r="C8" s="8">
        <v>17</v>
      </c>
    </row>
    <row r="9" spans="1:3" ht="21" customHeight="1">
      <c r="A9" s="13" t="s">
        <v>53</v>
      </c>
      <c r="B9" s="14"/>
      <c r="C9" s="9">
        <f>SUM(C3:C8)</f>
        <v>1025</v>
      </c>
    </row>
    <row r="10" ht="14.25">
      <c r="A10" s="127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view="pageBreakPreview" zoomScaleSheetLayoutView="100" zoomScalePageLayoutView="0" workbookViewId="0" topLeftCell="A1">
      <selection activeCell="E9" sqref="E9"/>
    </sheetView>
  </sheetViews>
  <sheetFormatPr defaultColWidth="8.796875" defaultRowHeight="18" customHeight="1"/>
  <cols>
    <col min="1" max="13" width="5.69921875" style="155" customWidth="1"/>
    <col min="14" max="16384" width="9" style="155" customWidth="1"/>
  </cols>
  <sheetData>
    <row r="1" spans="1:13" ht="18" customHeight="1">
      <c r="A1" s="154" t="s">
        <v>273</v>
      </c>
      <c r="M1" s="2" t="s">
        <v>258</v>
      </c>
    </row>
    <row r="2" spans="1:13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ht="105" customHeight="1">
      <c r="A3" s="108" t="s">
        <v>45</v>
      </c>
      <c r="B3" s="108" t="s">
        <v>46</v>
      </c>
      <c r="C3" s="108" t="s">
        <v>47</v>
      </c>
      <c r="D3" s="108" t="s">
        <v>48</v>
      </c>
      <c r="E3" s="108" t="s">
        <v>49</v>
      </c>
      <c r="F3" s="20" t="s">
        <v>177</v>
      </c>
      <c r="G3" s="108" t="s">
        <v>50</v>
      </c>
      <c r="H3" s="108" t="s">
        <v>51</v>
      </c>
      <c r="I3" s="108" t="s">
        <v>178</v>
      </c>
      <c r="J3" s="108" t="s">
        <v>52</v>
      </c>
      <c r="K3" s="19" t="s">
        <v>179</v>
      </c>
      <c r="L3" s="108" t="s">
        <v>180</v>
      </c>
      <c r="M3" s="108" t="s">
        <v>53</v>
      </c>
    </row>
    <row r="4" spans="1:13" ht="3.75" customHeight="1">
      <c r="A4" s="109"/>
      <c r="B4" s="109"/>
      <c r="C4" s="109"/>
      <c r="D4" s="109"/>
      <c r="E4" s="109"/>
      <c r="F4" s="21"/>
      <c r="G4" s="109"/>
      <c r="H4" s="109"/>
      <c r="I4" s="109"/>
      <c r="J4" s="109"/>
      <c r="K4" s="109"/>
      <c r="L4" s="109"/>
      <c r="M4" s="109"/>
    </row>
    <row r="5" spans="1:13" ht="30.75" customHeight="1">
      <c r="A5" s="143" t="s">
        <v>54</v>
      </c>
      <c r="B5" s="117">
        <v>6194</v>
      </c>
      <c r="C5" s="117">
        <v>16973</v>
      </c>
      <c r="D5" s="117">
        <v>860</v>
      </c>
      <c r="E5" s="117">
        <v>406</v>
      </c>
      <c r="F5" s="117">
        <v>111</v>
      </c>
      <c r="G5" s="117">
        <v>190</v>
      </c>
      <c r="H5" s="117">
        <v>692</v>
      </c>
      <c r="I5" s="117">
        <v>5</v>
      </c>
      <c r="J5" s="117">
        <v>638</v>
      </c>
      <c r="K5" s="117">
        <v>1491</v>
      </c>
      <c r="L5" s="117">
        <v>194</v>
      </c>
      <c r="M5" s="117">
        <f>SUM(B5:L5)</f>
        <v>27754</v>
      </c>
    </row>
    <row r="6" ht="18" customHeight="1">
      <c r="A6" s="154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50" zoomScaleSheetLayoutView="100" zoomScalePageLayoutView="0" workbookViewId="0" topLeftCell="A1">
      <selection activeCell="G10" sqref="G10"/>
    </sheetView>
  </sheetViews>
  <sheetFormatPr defaultColWidth="8.796875" defaultRowHeight="18" customHeight="1"/>
  <cols>
    <col min="1" max="10" width="7.5" style="155" customWidth="1"/>
    <col min="11" max="16384" width="9" style="155" customWidth="1"/>
  </cols>
  <sheetData>
    <row r="1" ht="18" customHeight="1">
      <c r="A1" s="154" t="s">
        <v>259</v>
      </c>
    </row>
    <row r="2" spans="1:10" ht="11.25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86.25" customHeight="1">
      <c r="A3" s="102" t="s">
        <v>55</v>
      </c>
      <c r="B3" s="103" t="s">
        <v>181</v>
      </c>
      <c r="C3" s="103" t="s">
        <v>182</v>
      </c>
      <c r="D3" s="103" t="s">
        <v>183</v>
      </c>
      <c r="E3" s="103" t="s">
        <v>184</v>
      </c>
      <c r="F3" s="103" t="s">
        <v>185</v>
      </c>
      <c r="G3" s="103" t="s">
        <v>186</v>
      </c>
      <c r="H3" s="103" t="s">
        <v>187</v>
      </c>
      <c r="I3" s="103" t="s">
        <v>188</v>
      </c>
      <c r="J3" s="104" t="s">
        <v>53</v>
      </c>
    </row>
    <row r="4" spans="1:10" ht="11.25" customHeight="1">
      <c r="A4" s="105"/>
      <c r="B4" s="106"/>
      <c r="C4" s="106"/>
      <c r="D4" s="106"/>
      <c r="E4" s="106"/>
      <c r="F4" s="106"/>
      <c r="G4" s="106"/>
      <c r="H4" s="106"/>
      <c r="I4" s="106"/>
      <c r="J4" s="107"/>
    </row>
    <row r="5" spans="1:10" ht="29.25" customHeight="1">
      <c r="A5" s="143" t="s">
        <v>54</v>
      </c>
      <c r="B5" s="118">
        <v>92</v>
      </c>
      <c r="C5" s="118">
        <v>0</v>
      </c>
      <c r="D5" s="118">
        <v>228</v>
      </c>
      <c r="E5" s="118">
        <v>55</v>
      </c>
      <c r="F5" s="118">
        <v>0</v>
      </c>
      <c r="G5" s="118">
        <v>148</v>
      </c>
      <c r="H5" s="118">
        <v>10</v>
      </c>
      <c r="I5" s="118">
        <v>24</v>
      </c>
      <c r="J5" s="118">
        <f>SUM(B5:I5)</f>
        <v>557</v>
      </c>
    </row>
    <row r="6" ht="18" customHeight="1">
      <c r="A6" s="154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30" zoomScaleNormal="200" zoomScaleSheetLayoutView="130" zoomScalePageLayoutView="0" workbookViewId="0" topLeftCell="A1">
      <selection activeCell="K10" sqref="J10:K10"/>
    </sheetView>
  </sheetViews>
  <sheetFormatPr defaultColWidth="8.796875" defaultRowHeight="15"/>
  <cols>
    <col min="1" max="1" width="12.3984375" style="144" customWidth="1"/>
    <col min="2" max="2" width="4.5" style="144" customWidth="1"/>
    <col min="3" max="3" width="3" style="144" customWidth="1"/>
    <col min="4" max="4" width="11.09765625" style="145" customWidth="1"/>
    <col min="5" max="6" width="3" style="144" customWidth="1"/>
    <col min="7" max="7" width="39.09765625" style="144" customWidth="1"/>
    <col min="8" max="16384" width="9" style="144" customWidth="1"/>
  </cols>
  <sheetData>
    <row r="1" ht="11.25">
      <c r="A1" s="3" t="s">
        <v>272</v>
      </c>
    </row>
    <row r="2" ht="11.25">
      <c r="A2" s="3"/>
    </row>
    <row r="3" spans="6:7" ht="11.25">
      <c r="F3" s="156"/>
      <c r="G3" s="175" t="s">
        <v>106</v>
      </c>
    </row>
    <row r="4" spans="6:7" ht="11.25">
      <c r="F4" s="98"/>
      <c r="G4" s="175"/>
    </row>
    <row r="5" ht="11.25">
      <c r="F5" s="99"/>
    </row>
    <row r="6" spans="3:7" ht="11.25">
      <c r="C6" s="156"/>
      <c r="D6" s="176" t="s">
        <v>107</v>
      </c>
      <c r="E6" s="156"/>
      <c r="F6" s="100"/>
      <c r="G6" s="175" t="s">
        <v>108</v>
      </c>
    </row>
    <row r="7" spans="3:7" ht="11.25">
      <c r="C7" s="98"/>
      <c r="D7" s="176"/>
      <c r="F7" s="99"/>
      <c r="G7" s="175"/>
    </row>
    <row r="8" spans="3:6" ht="11.25">
      <c r="C8" s="99"/>
      <c r="F8" s="99"/>
    </row>
    <row r="9" spans="3:7" ht="11.25">
      <c r="C9" s="99"/>
      <c r="F9" s="100"/>
      <c r="G9" s="175" t="s">
        <v>109</v>
      </c>
    </row>
    <row r="10" spans="3:7" ht="11.25">
      <c r="C10" s="99"/>
      <c r="G10" s="175"/>
    </row>
    <row r="11" ht="11.25">
      <c r="C11" s="99"/>
    </row>
    <row r="12" spans="3:7" ht="11.25">
      <c r="C12" s="100"/>
      <c r="D12" s="174" t="s">
        <v>110</v>
      </c>
      <c r="E12" s="156"/>
      <c r="F12" s="156"/>
      <c r="G12" s="175" t="s">
        <v>111</v>
      </c>
    </row>
    <row r="13" spans="3:7" ht="11.25">
      <c r="C13" s="99"/>
      <c r="D13" s="174"/>
      <c r="G13" s="175"/>
    </row>
    <row r="14" spans="1:3" ht="11.25">
      <c r="A14" s="177" t="s">
        <v>112</v>
      </c>
      <c r="B14" s="101"/>
      <c r="C14" s="99"/>
    </row>
    <row r="15" spans="1:7" ht="11.25">
      <c r="A15" s="177"/>
      <c r="C15" s="99"/>
      <c r="F15" s="156"/>
      <c r="G15" s="175" t="s">
        <v>113</v>
      </c>
    </row>
    <row r="16" spans="3:7" ht="11.25">
      <c r="C16" s="99"/>
      <c r="F16" s="98"/>
      <c r="G16" s="175"/>
    </row>
    <row r="17" spans="3:6" ht="11.25">
      <c r="C17" s="100"/>
      <c r="D17" s="176" t="s">
        <v>114</v>
      </c>
      <c r="E17" s="156"/>
      <c r="F17" s="99"/>
    </row>
    <row r="18" spans="3:6" ht="11.25">
      <c r="C18" s="99"/>
      <c r="D18" s="176"/>
      <c r="F18" s="99"/>
    </row>
    <row r="19" spans="3:7" ht="11.25">
      <c r="C19" s="99"/>
      <c r="F19" s="100"/>
      <c r="G19" s="175" t="s">
        <v>115</v>
      </c>
    </row>
    <row r="20" spans="3:7" ht="11.25">
      <c r="C20" s="99"/>
      <c r="G20" s="175"/>
    </row>
    <row r="21" ht="11.25">
      <c r="C21" s="99"/>
    </row>
    <row r="22" spans="3:7" ht="11.25">
      <c r="C22" s="100"/>
      <c r="D22" s="176" t="s">
        <v>116</v>
      </c>
      <c r="E22" s="156"/>
      <c r="F22" s="156"/>
      <c r="G22" s="175" t="s">
        <v>117</v>
      </c>
    </row>
    <row r="23" spans="4:7" ht="11.25">
      <c r="D23" s="176"/>
      <c r="G23" s="175"/>
    </row>
  </sheetData>
  <sheetProtection/>
  <mergeCells count="12">
    <mergeCell ref="G19:G20"/>
    <mergeCell ref="G22:G23"/>
    <mergeCell ref="A14:A15"/>
    <mergeCell ref="D22:D23"/>
    <mergeCell ref="D17:D18"/>
    <mergeCell ref="G15:G16"/>
    <mergeCell ref="D12:D13"/>
    <mergeCell ref="G3:G4"/>
    <mergeCell ref="G6:G7"/>
    <mergeCell ref="G9:G10"/>
    <mergeCell ref="G12:G13"/>
    <mergeCell ref="D6:D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D3" sqref="D3:D14"/>
    </sheetView>
  </sheetViews>
  <sheetFormatPr defaultColWidth="8.796875" defaultRowHeight="15"/>
  <cols>
    <col min="1" max="1" width="4.09765625" style="76" customWidth="1"/>
    <col min="2" max="2" width="7.09765625" style="76" customWidth="1"/>
    <col min="3" max="3" width="17.69921875" style="76" customWidth="1"/>
    <col min="4" max="4" width="11.59765625" style="76" customWidth="1"/>
    <col min="5" max="5" width="7.69921875" style="40" customWidth="1"/>
    <col min="6" max="6" width="7.69921875" style="76" customWidth="1"/>
    <col min="7" max="7" width="12.3984375" style="40" customWidth="1"/>
    <col min="8" max="8" width="12.5" style="76" customWidth="1"/>
    <col min="9" max="16384" width="9" style="76" customWidth="1"/>
  </cols>
  <sheetData>
    <row r="1" spans="1:8" ht="18" customHeight="1" thickBot="1">
      <c r="A1" s="3" t="s">
        <v>260</v>
      </c>
      <c r="B1" s="3"/>
      <c r="C1" s="3"/>
      <c r="D1" s="3"/>
      <c r="E1" s="144"/>
      <c r="F1" s="144"/>
      <c r="G1" s="144"/>
      <c r="H1" s="77"/>
    </row>
    <row r="2" spans="1:8" ht="40.5" customHeight="1" thickBot="1">
      <c r="A2" s="78"/>
      <c r="B2" s="178" t="s">
        <v>76</v>
      </c>
      <c r="C2" s="178"/>
      <c r="D2" s="151" t="s">
        <v>77</v>
      </c>
      <c r="E2" s="4" t="s">
        <v>202</v>
      </c>
      <c r="F2" s="151" t="s">
        <v>78</v>
      </c>
      <c r="G2" s="4" t="s">
        <v>219</v>
      </c>
      <c r="H2" s="79" t="s">
        <v>123</v>
      </c>
    </row>
    <row r="3" spans="1:8" ht="30" customHeight="1" thickTop="1">
      <c r="A3" s="179" t="s">
        <v>79</v>
      </c>
      <c r="B3" s="80" t="s">
        <v>124</v>
      </c>
      <c r="C3" s="80" t="s">
        <v>80</v>
      </c>
      <c r="D3" s="182" t="s">
        <v>255</v>
      </c>
      <c r="E3" s="81">
        <v>44</v>
      </c>
      <c r="F3" s="185" t="s">
        <v>189</v>
      </c>
      <c r="G3" s="81">
        <v>41</v>
      </c>
      <c r="H3" s="82">
        <v>99</v>
      </c>
    </row>
    <row r="4" spans="1:8" ht="30" customHeight="1">
      <c r="A4" s="180"/>
      <c r="B4" s="152" t="s">
        <v>81</v>
      </c>
      <c r="C4" s="152" t="s">
        <v>82</v>
      </c>
      <c r="D4" s="183"/>
      <c r="E4" s="83">
        <v>47</v>
      </c>
      <c r="F4" s="186"/>
      <c r="G4" s="83">
        <v>45</v>
      </c>
      <c r="H4" s="84">
        <v>114</v>
      </c>
    </row>
    <row r="5" spans="1:8" ht="30" customHeight="1">
      <c r="A5" s="180"/>
      <c r="B5" s="187" t="s">
        <v>93</v>
      </c>
      <c r="C5" s="152" t="s">
        <v>83</v>
      </c>
      <c r="D5" s="183"/>
      <c r="E5" s="83">
        <v>46</v>
      </c>
      <c r="F5" s="147" t="s">
        <v>167</v>
      </c>
      <c r="G5" s="83">
        <v>44</v>
      </c>
      <c r="H5" s="84">
        <v>104</v>
      </c>
    </row>
    <row r="6" spans="1:8" ht="30" customHeight="1">
      <c r="A6" s="180"/>
      <c r="B6" s="187"/>
      <c r="C6" s="152" t="s">
        <v>125</v>
      </c>
      <c r="D6" s="183"/>
      <c r="E6" s="83">
        <v>49</v>
      </c>
      <c r="F6" s="149" t="s">
        <v>189</v>
      </c>
      <c r="G6" s="83">
        <v>52</v>
      </c>
      <c r="H6" s="84">
        <v>138</v>
      </c>
    </row>
    <row r="7" spans="1:8" ht="30" customHeight="1">
      <c r="A7" s="180"/>
      <c r="B7" s="188"/>
      <c r="C7" s="152" t="s">
        <v>126</v>
      </c>
      <c r="D7" s="183"/>
      <c r="E7" s="83">
        <v>51</v>
      </c>
      <c r="F7" s="189" t="s">
        <v>190</v>
      </c>
      <c r="G7" s="83">
        <v>50</v>
      </c>
      <c r="H7" s="84">
        <v>164</v>
      </c>
    </row>
    <row r="8" spans="1:8" ht="30" customHeight="1">
      <c r="A8" s="180"/>
      <c r="B8" s="192" t="s">
        <v>172</v>
      </c>
      <c r="C8" s="85" t="s">
        <v>150</v>
      </c>
      <c r="D8" s="183"/>
      <c r="E8" s="83">
        <v>42</v>
      </c>
      <c r="F8" s="190"/>
      <c r="G8" s="83">
        <v>43</v>
      </c>
      <c r="H8" s="84">
        <v>89</v>
      </c>
    </row>
    <row r="9" spans="1:8" ht="30" customHeight="1">
      <c r="A9" s="180"/>
      <c r="B9" s="192"/>
      <c r="C9" s="152" t="s">
        <v>84</v>
      </c>
      <c r="D9" s="183"/>
      <c r="E9" s="83">
        <v>45</v>
      </c>
      <c r="F9" s="190"/>
      <c r="G9" s="83">
        <v>46</v>
      </c>
      <c r="H9" s="84">
        <v>87</v>
      </c>
    </row>
    <row r="10" spans="1:8" ht="30" customHeight="1">
      <c r="A10" s="180"/>
      <c r="B10" s="192"/>
      <c r="C10" s="152" t="s">
        <v>151</v>
      </c>
      <c r="D10" s="183"/>
      <c r="E10" s="83">
        <v>52</v>
      </c>
      <c r="F10" s="190"/>
      <c r="G10" s="83">
        <v>51</v>
      </c>
      <c r="H10" s="84">
        <v>205</v>
      </c>
    </row>
    <row r="11" spans="1:8" ht="30" customHeight="1">
      <c r="A11" s="180"/>
      <c r="B11" s="192"/>
      <c r="C11" s="152" t="s">
        <v>127</v>
      </c>
      <c r="D11" s="183"/>
      <c r="E11" s="83">
        <v>58</v>
      </c>
      <c r="F11" s="191"/>
      <c r="G11" s="83">
        <v>56</v>
      </c>
      <c r="H11" s="84">
        <v>284</v>
      </c>
    </row>
    <row r="12" spans="1:8" ht="30" customHeight="1">
      <c r="A12" s="180"/>
      <c r="B12" s="148" t="s">
        <v>145</v>
      </c>
      <c r="C12" s="86" t="s">
        <v>254</v>
      </c>
      <c r="D12" s="183"/>
      <c r="E12" s="87">
        <v>41</v>
      </c>
      <c r="F12" s="193" t="s">
        <v>91</v>
      </c>
      <c r="G12" s="87">
        <v>38</v>
      </c>
      <c r="H12" s="88">
        <v>44</v>
      </c>
    </row>
    <row r="13" spans="1:8" ht="30" customHeight="1">
      <c r="A13" s="180"/>
      <c r="B13" s="148" t="s">
        <v>146</v>
      </c>
      <c r="C13" s="148" t="s">
        <v>147</v>
      </c>
      <c r="D13" s="183"/>
      <c r="E13" s="87">
        <v>40</v>
      </c>
      <c r="F13" s="194"/>
      <c r="G13" s="87">
        <v>38</v>
      </c>
      <c r="H13" s="88">
        <v>21</v>
      </c>
    </row>
    <row r="14" spans="1:8" ht="30" customHeight="1" thickBot="1">
      <c r="A14" s="181"/>
      <c r="B14" s="89" t="s">
        <v>148</v>
      </c>
      <c r="C14" s="89" t="s">
        <v>149</v>
      </c>
      <c r="D14" s="184"/>
      <c r="E14" s="90">
        <v>37</v>
      </c>
      <c r="F14" s="195"/>
      <c r="G14" s="90">
        <v>30</v>
      </c>
      <c r="H14" s="91">
        <v>12</v>
      </c>
    </row>
    <row r="15" spans="1:8" ht="30" customHeight="1" thickTop="1">
      <c r="A15" s="198" t="s">
        <v>85</v>
      </c>
      <c r="B15" s="187" t="s">
        <v>128</v>
      </c>
      <c r="C15" s="146" t="s">
        <v>129</v>
      </c>
      <c r="D15" s="171" t="s">
        <v>256</v>
      </c>
      <c r="E15" s="92">
        <v>56</v>
      </c>
      <c r="F15" s="191" t="s">
        <v>190</v>
      </c>
      <c r="G15" s="92">
        <v>56</v>
      </c>
      <c r="H15" s="93">
        <v>222</v>
      </c>
    </row>
    <row r="16" spans="1:8" ht="30" customHeight="1">
      <c r="A16" s="199"/>
      <c r="B16" s="188"/>
      <c r="C16" s="152" t="s">
        <v>130</v>
      </c>
      <c r="D16" s="186"/>
      <c r="E16" s="83">
        <v>53</v>
      </c>
      <c r="F16" s="186"/>
      <c r="G16" s="83">
        <v>53</v>
      </c>
      <c r="H16" s="94">
        <v>177</v>
      </c>
    </row>
    <row r="17" spans="1:8" ht="30" customHeight="1">
      <c r="A17" s="199"/>
      <c r="B17" s="202" t="s">
        <v>191</v>
      </c>
      <c r="C17" s="152" t="s">
        <v>131</v>
      </c>
      <c r="D17" s="186"/>
      <c r="E17" s="83">
        <v>49</v>
      </c>
      <c r="F17" s="147" t="s">
        <v>189</v>
      </c>
      <c r="G17" s="83">
        <v>49</v>
      </c>
      <c r="H17" s="94">
        <v>125</v>
      </c>
    </row>
    <row r="18" spans="1:8" ht="30" customHeight="1">
      <c r="A18" s="199"/>
      <c r="B18" s="187"/>
      <c r="C18" s="152" t="s">
        <v>132</v>
      </c>
      <c r="D18" s="186"/>
      <c r="E18" s="83">
        <v>51</v>
      </c>
      <c r="F18" s="186" t="s">
        <v>190</v>
      </c>
      <c r="G18" s="83">
        <v>51</v>
      </c>
      <c r="H18" s="94">
        <v>172</v>
      </c>
    </row>
    <row r="19" spans="1:8" ht="30" customHeight="1">
      <c r="A19" s="199"/>
      <c r="B19" s="187"/>
      <c r="C19" s="152" t="s">
        <v>133</v>
      </c>
      <c r="D19" s="186"/>
      <c r="E19" s="83">
        <v>51</v>
      </c>
      <c r="F19" s="186"/>
      <c r="G19" s="83">
        <v>52</v>
      </c>
      <c r="H19" s="94">
        <v>167</v>
      </c>
    </row>
    <row r="20" spans="1:8" ht="30" customHeight="1">
      <c r="A20" s="199"/>
      <c r="B20" s="187"/>
      <c r="C20" s="152" t="s">
        <v>134</v>
      </c>
      <c r="D20" s="186"/>
      <c r="E20" s="83">
        <v>53</v>
      </c>
      <c r="F20" s="186"/>
      <c r="G20" s="83">
        <v>53</v>
      </c>
      <c r="H20" s="94">
        <v>132</v>
      </c>
    </row>
    <row r="21" spans="1:8" ht="30" customHeight="1">
      <c r="A21" s="199"/>
      <c r="B21" s="187"/>
      <c r="C21" s="152" t="s">
        <v>135</v>
      </c>
      <c r="D21" s="186"/>
      <c r="E21" s="83">
        <v>56</v>
      </c>
      <c r="F21" s="186"/>
      <c r="G21" s="83">
        <v>56</v>
      </c>
      <c r="H21" s="94">
        <v>262</v>
      </c>
    </row>
    <row r="22" spans="1:8" ht="30" customHeight="1">
      <c r="A22" s="199"/>
      <c r="B22" s="187"/>
      <c r="C22" s="152" t="s">
        <v>136</v>
      </c>
      <c r="D22" s="186"/>
      <c r="E22" s="83">
        <v>47</v>
      </c>
      <c r="F22" s="189" t="s">
        <v>189</v>
      </c>
      <c r="G22" s="83">
        <v>47</v>
      </c>
      <c r="H22" s="94">
        <v>135</v>
      </c>
    </row>
    <row r="23" spans="1:8" ht="30" customHeight="1">
      <c r="A23" s="199"/>
      <c r="B23" s="188"/>
      <c r="C23" s="152" t="s">
        <v>137</v>
      </c>
      <c r="D23" s="186"/>
      <c r="E23" s="83">
        <v>50</v>
      </c>
      <c r="F23" s="190"/>
      <c r="G23" s="83">
        <v>49</v>
      </c>
      <c r="H23" s="94">
        <v>129</v>
      </c>
    </row>
    <row r="24" spans="1:8" ht="30" customHeight="1" thickBot="1">
      <c r="A24" s="200"/>
      <c r="B24" s="95" t="s">
        <v>138</v>
      </c>
      <c r="C24" s="95" t="s">
        <v>139</v>
      </c>
      <c r="D24" s="201"/>
      <c r="E24" s="96">
        <v>45</v>
      </c>
      <c r="F24" s="203"/>
      <c r="G24" s="96">
        <v>46</v>
      </c>
      <c r="H24" s="97">
        <v>51</v>
      </c>
    </row>
    <row r="25" spans="1:9" ht="6" customHeight="1">
      <c r="A25" s="153"/>
      <c r="B25" s="153"/>
      <c r="C25" s="153"/>
      <c r="D25" s="153"/>
      <c r="E25" s="153"/>
      <c r="F25" s="153"/>
      <c r="G25" s="153"/>
      <c r="H25" s="153"/>
      <c r="I25" s="119"/>
    </row>
    <row r="26" spans="1:9" ht="45.75" customHeight="1">
      <c r="A26" s="196" t="s">
        <v>168</v>
      </c>
      <c r="B26" s="197"/>
      <c r="C26" s="197"/>
      <c r="D26" s="197"/>
      <c r="E26" s="197"/>
      <c r="F26" s="197"/>
      <c r="G26" s="197"/>
      <c r="H26" s="197"/>
      <c r="I26" s="119"/>
    </row>
    <row r="27" ht="18" customHeight="1">
      <c r="A27" s="40"/>
    </row>
    <row r="28" ht="18" customHeight="1"/>
  </sheetData>
  <sheetProtection/>
  <mergeCells count="16">
    <mergeCell ref="A26:H26"/>
    <mergeCell ref="A15:A24"/>
    <mergeCell ref="B15:B16"/>
    <mergeCell ref="D15:D24"/>
    <mergeCell ref="F15:F16"/>
    <mergeCell ref="B17:B23"/>
    <mergeCell ref="F18:F21"/>
    <mergeCell ref="F22:F24"/>
    <mergeCell ref="B2:C2"/>
    <mergeCell ref="A3:A14"/>
    <mergeCell ref="D3:D14"/>
    <mergeCell ref="F3:F4"/>
    <mergeCell ref="B5:B7"/>
    <mergeCell ref="F7:F11"/>
    <mergeCell ref="B8:B11"/>
    <mergeCell ref="F12:F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G6" sqref="G6"/>
    </sheetView>
  </sheetViews>
  <sheetFormatPr defaultColWidth="8.796875" defaultRowHeight="15"/>
  <cols>
    <col min="1" max="1" width="3.19921875" style="1" bestFit="1" customWidth="1"/>
    <col min="2" max="2" width="7.09765625" style="1" customWidth="1"/>
    <col min="3" max="3" width="16.8984375" style="76" customWidth="1"/>
    <col min="4" max="4" width="12.5" style="76" customWidth="1"/>
    <col min="5" max="5" width="7.8984375" style="76" customWidth="1"/>
    <col min="6" max="6" width="7.69921875" style="1" customWidth="1"/>
    <col min="7" max="7" width="12.8984375" style="76" customWidth="1"/>
    <col min="8" max="8" width="12.19921875" style="76" customWidth="1"/>
    <col min="9" max="16384" width="9" style="1" customWidth="1"/>
  </cols>
  <sheetData>
    <row r="1" spans="1:8" ht="18" customHeight="1">
      <c r="A1" s="137" t="s">
        <v>261</v>
      </c>
      <c r="B1" s="39"/>
      <c r="C1" s="39"/>
      <c r="D1" s="39"/>
      <c r="E1" s="39"/>
      <c r="F1" s="39"/>
      <c r="G1" s="39"/>
      <c r="H1" s="39"/>
    </row>
    <row r="2" spans="1:8" ht="7.5" customHeight="1" thickBot="1">
      <c r="A2" s="40"/>
      <c r="B2" s="40"/>
      <c r="C2" s="40"/>
      <c r="D2" s="40"/>
      <c r="E2" s="39"/>
      <c r="F2" s="39"/>
      <c r="G2" s="39"/>
      <c r="H2" s="39"/>
    </row>
    <row r="3" spans="1:10" ht="60.75" customHeight="1" thickBot="1">
      <c r="A3" s="41"/>
      <c r="B3" s="207" t="s">
        <v>140</v>
      </c>
      <c r="C3" s="208"/>
      <c r="D3" s="42" t="s">
        <v>57</v>
      </c>
      <c r="E3" s="43" t="s">
        <v>176</v>
      </c>
      <c r="F3" s="42" t="s">
        <v>58</v>
      </c>
      <c r="G3" s="43" t="s">
        <v>257</v>
      </c>
      <c r="H3" s="44" t="s">
        <v>169</v>
      </c>
      <c r="J3" s="138"/>
    </row>
    <row r="4" spans="1:8" ht="36" customHeight="1" thickTop="1">
      <c r="A4" s="209" t="s">
        <v>170</v>
      </c>
      <c r="B4" s="213" t="s">
        <v>61</v>
      </c>
      <c r="C4" s="45" t="s">
        <v>203</v>
      </c>
      <c r="D4" s="46" t="s">
        <v>222</v>
      </c>
      <c r="E4" s="47" t="s">
        <v>225</v>
      </c>
      <c r="F4" s="5" t="s">
        <v>173</v>
      </c>
      <c r="G4" s="48" t="s">
        <v>207</v>
      </c>
      <c r="H4" s="49">
        <f>51/14</f>
        <v>3.642857142857143</v>
      </c>
    </row>
    <row r="5" spans="1:8" ht="36" customHeight="1">
      <c r="A5" s="210"/>
      <c r="B5" s="214"/>
      <c r="C5" s="50" t="s">
        <v>204</v>
      </c>
      <c r="D5" s="51" t="s">
        <v>224</v>
      </c>
      <c r="E5" s="52" t="s">
        <v>226</v>
      </c>
      <c r="F5" s="193" t="s">
        <v>167</v>
      </c>
      <c r="G5" s="53" t="s">
        <v>232</v>
      </c>
      <c r="H5" s="54">
        <f>128/14</f>
        <v>9.142857142857142</v>
      </c>
    </row>
    <row r="6" spans="1:8" ht="36" customHeight="1">
      <c r="A6" s="210"/>
      <c r="B6" s="215" t="s">
        <v>89</v>
      </c>
      <c r="C6" s="55" t="s">
        <v>62</v>
      </c>
      <c r="D6" s="56" t="s">
        <v>223</v>
      </c>
      <c r="E6" s="52" t="s">
        <v>218</v>
      </c>
      <c r="F6" s="204"/>
      <c r="G6" s="53" t="s">
        <v>208</v>
      </c>
      <c r="H6" s="54">
        <f>ROUND(248/14,0)</f>
        <v>18</v>
      </c>
    </row>
    <row r="7" spans="1:8" ht="36" customHeight="1">
      <c r="A7" s="210"/>
      <c r="B7" s="216"/>
      <c r="C7" s="55" t="s">
        <v>174</v>
      </c>
      <c r="D7" s="57" t="s">
        <v>221</v>
      </c>
      <c r="E7" s="52" t="s">
        <v>227</v>
      </c>
      <c r="F7" s="204"/>
      <c r="G7" s="53" t="s">
        <v>209</v>
      </c>
      <c r="H7" s="54">
        <f>714/14</f>
        <v>51</v>
      </c>
    </row>
    <row r="8" spans="1:8" ht="36" customHeight="1">
      <c r="A8" s="211"/>
      <c r="B8" s="215" t="s">
        <v>86</v>
      </c>
      <c r="C8" s="58" t="s">
        <v>118</v>
      </c>
      <c r="D8" s="59" t="s">
        <v>221</v>
      </c>
      <c r="E8" s="52" t="s">
        <v>216</v>
      </c>
      <c r="F8" s="204"/>
      <c r="G8" s="53" t="s">
        <v>210</v>
      </c>
      <c r="H8" s="54">
        <f>212/14</f>
        <v>15.142857142857142</v>
      </c>
    </row>
    <row r="9" spans="1:8" ht="36" customHeight="1">
      <c r="A9" s="211"/>
      <c r="B9" s="214"/>
      <c r="C9" s="58" t="s">
        <v>63</v>
      </c>
      <c r="D9" s="51" t="s">
        <v>223</v>
      </c>
      <c r="E9" s="52" t="s">
        <v>228</v>
      </c>
      <c r="F9" s="204"/>
      <c r="G9" s="53" t="s">
        <v>211</v>
      </c>
      <c r="H9" s="54">
        <f>175/14</f>
        <v>12.5</v>
      </c>
    </row>
    <row r="10" spans="1:8" ht="36" customHeight="1">
      <c r="A10" s="211"/>
      <c r="B10" s="215" t="s">
        <v>87</v>
      </c>
      <c r="C10" s="58" t="s">
        <v>119</v>
      </c>
      <c r="D10" s="59" t="s">
        <v>221</v>
      </c>
      <c r="E10" s="52" t="s">
        <v>207</v>
      </c>
      <c r="F10" s="204"/>
      <c r="G10" s="53" t="s">
        <v>212</v>
      </c>
      <c r="H10" s="54">
        <f>166/14</f>
        <v>11.857142857142858</v>
      </c>
    </row>
    <row r="11" spans="1:8" ht="36" customHeight="1">
      <c r="A11" s="211"/>
      <c r="B11" s="214"/>
      <c r="C11" s="60" t="s">
        <v>175</v>
      </c>
      <c r="D11" s="51" t="s">
        <v>223</v>
      </c>
      <c r="E11" s="52" t="s">
        <v>229</v>
      </c>
      <c r="F11" s="204"/>
      <c r="G11" s="53" t="s">
        <v>213</v>
      </c>
      <c r="H11" s="61">
        <f>16/14</f>
        <v>1.1428571428571428</v>
      </c>
    </row>
    <row r="12" spans="1:8" ht="36" customHeight="1">
      <c r="A12" s="210"/>
      <c r="B12" s="62" t="s">
        <v>59</v>
      </c>
      <c r="C12" s="55" t="s">
        <v>60</v>
      </c>
      <c r="D12" s="56" t="s">
        <v>223</v>
      </c>
      <c r="E12" s="52" t="s">
        <v>230</v>
      </c>
      <c r="F12" s="204"/>
      <c r="G12" s="53" t="s">
        <v>214</v>
      </c>
      <c r="H12" s="63">
        <f>59/14</f>
        <v>4.214285714285714</v>
      </c>
    </row>
    <row r="13" spans="1:8" ht="36" customHeight="1" thickBot="1">
      <c r="A13" s="212"/>
      <c r="B13" s="64" t="s">
        <v>64</v>
      </c>
      <c r="C13" s="65" t="s">
        <v>65</v>
      </c>
      <c r="D13" s="6" t="s">
        <v>221</v>
      </c>
      <c r="E13" s="66" t="s">
        <v>217</v>
      </c>
      <c r="F13" s="6" t="s">
        <v>173</v>
      </c>
      <c r="G13" s="67" t="s">
        <v>215</v>
      </c>
      <c r="H13" s="68">
        <f>123/14</f>
        <v>8.785714285714286</v>
      </c>
    </row>
    <row r="14" spans="1:8" ht="36" customHeight="1" thickTop="1">
      <c r="A14" s="217" t="s">
        <v>141</v>
      </c>
      <c r="B14" s="69" t="s">
        <v>142</v>
      </c>
      <c r="C14" s="126" t="s">
        <v>66</v>
      </c>
      <c r="D14" s="204" t="s">
        <v>220</v>
      </c>
      <c r="E14" s="70" t="s">
        <v>206</v>
      </c>
      <c r="F14" s="204" t="s">
        <v>167</v>
      </c>
      <c r="G14" s="70" t="s">
        <v>205</v>
      </c>
      <c r="H14" s="71" t="s">
        <v>234</v>
      </c>
    </row>
    <row r="15" spans="1:8" ht="36" customHeight="1" thickBot="1">
      <c r="A15" s="218"/>
      <c r="B15" s="72" t="s">
        <v>143</v>
      </c>
      <c r="C15" s="73" t="s">
        <v>67</v>
      </c>
      <c r="D15" s="205"/>
      <c r="E15" s="74" t="s">
        <v>231</v>
      </c>
      <c r="F15" s="205"/>
      <c r="G15" s="74" t="s">
        <v>206</v>
      </c>
      <c r="H15" s="75" t="s">
        <v>233</v>
      </c>
    </row>
    <row r="16" spans="1:8" s="139" customFormat="1" ht="10.5" customHeight="1">
      <c r="A16" s="206"/>
      <c r="B16" s="206"/>
      <c r="C16" s="206"/>
      <c r="D16" s="206"/>
      <c r="E16" s="206"/>
      <c r="F16" s="206"/>
      <c r="G16" s="206"/>
      <c r="H16" s="206"/>
    </row>
    <row r="17" spans="1:8" s="139" customFormat="1" ht="53.25" customHeight="1">
      <c r="A17" s="196" t="s">
        <v>168</v>
      </c>
      <c r="B17" s="196"/>
      <c r="C17" s="196"/>
      <c r="D17" s="196"/>
      <c r="E17" s="196"/>
      <c r="F17" s="196"/>
      <c r="G17" s="196"/>
      <c r="H17" s="196"/>
    </row>
    <row r="18" ht="18" customHeight="1">
      <c r="A18" s="40"/>
    </row>
    <row r="19" ht="18" customHeight="1"/>
    <row r="20" ht="18" customHeight="1"/>
    <row r="21" ht="18" customHeight="1"/>
    <row r="22" ht="18" customHeight="1"/>
    <row r="23" ht="18" customHeight="1"/>
  </sheetData>
  <sheetProtection/>
  <mergeCells count="12">
    <mergeCell ref="A14:A15"/>
    <mergeCell ref="D14:D15"/>
    <mergeCell ref="F14:F15"/>
    <mergeCell ref="A16:H16"/>
    <mergeCell ref="A17:H17"/>
    <mergeCell ref="B3:C3"/>
    <mergeCell ref="A4:A13"/>
    <mergeCell ref="B4:B5"/>
    <mergeCell ref="F5:F12"/>
    <mergeCell ref="B6:B7"/>
    <mergeCell ref="B8:B9"/>
    <mergeCell ref="B10:B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106" zoomScaleSheetLayoutView="106" zoomScalePageLayoutView="0" workbookViewId="0" topLeftCell="A1">
      <selection activeCell="L20" sqref="K20:L20"/>
    </sheetView>
  </sheetViews>
  <sheetFormatPr defaultColWidth="8.796875" defaultRowHeight="15"/>
  <cols>
    <col min="1" max="1" width="12.3984375" style="123" customWidth="1"/>
    <col min="2" max="3" width="2.69921875" style="123" customWidth="1"/>
    <col min="4" max="4" width="11.09765625" style="124" customWidth="1"/>
    <col min="5" max="6" width="2.69921875" style="123" customWidth="1"/>
    <col min="7" max="7" width="39.09765625" style="123" customWidth="1"/>
    <col min="8" max="16384" width="9" style="123" customWidth="1"/>
  </cols>
  <sheetData>
    <row r="1" ht="11.25">
      <c r="A1" s="3" t="s">
        <v>271</v>
      </c>
    </row>
    <row r="2" ht="11.25">
      <c r="A2" s="3"/>
    </row>
    <row r="3" spans="4:7" ht="11.25">
      <c r="D3" s="123"/>
      <c r="G3" s="175" t="s">
        <v>98</v>
      </c>
    </row>
    <row r="4" spans="4:7" ht="11.25">
      <c r="D4" s="123"/>
      <c r="F4" s="98"/>
      <c r="G4" s="175"/>
    </row>
    <row r="5" spans="3:6" ht="11.25">
      <c r="C5" s="116"/>
      <c r="D5" s="176" t="s">
        <v>99</v>
      </c>
      <c r="E5" s="116"/>
      <c r="F5" s="99"/>
    </row>
    <row r="6" spans="3:6" ht="11.25">
      <c r="C6" s="98"/>
      <c r="D6" s="176"/>
      <c r="F6" s="99"/>
    </row>
    <row r="7" spans="3:7" ht="11.25">
      <c r="C7" s="99"/>
      <c r="F7" s="100"/>
      <c r="G7" s="175" t="s">
        <v>100</v>
      </c>
    </row>
    <row r="8" spans="3:7" ht="11.25">
      <c r="C8" s="99"/>
      <c r="G8" s="175"/>
    </row>
    <row r="9" ht="11.25">
      <c r="C9" s="99"/>
    </row>
    <row r="10" spans="3:7" ht="11.25">
      <c r="C10" s="99"/>
      <c r="F10" s="116"/>
      <c r="G10" s="175" t="s">
        <v>101</v>
      </c>
    </row>
    <row r="11" spans="3:7" ht="11.25">
      <c r="C11" s="99"/>
      <c r="F11" s="98"/>
      <c r="G11" s="175"/>
    </row>
    <row r="12" spans="1:6" ht="11.25">
      <c r="A12" s="219" t="s">
        <v>92</v>
      </c>
      <c r="B12" s="101"/>
      <c r="C12" s="100"/>
      <c r="D12" s="176" t="s">
        <v>102</v>
      </c>
      <c r="E12" s="116"/>
      <c r="F12" s="99"/>
    </row>
    <row r="13" spans="1:6" ht="11.25">
      <c r="A13" s="219"/>
      <c r="C13" s="99"/>
      <c r="D13" s="176"/>
      <c r="F13" s="99"/>
    </row>
    <row r="14" spans="3:7" ht="11.25">
      <c r="C14" s="99"/>
      <c r="F14" s="100"/>
      <c r="G14" s="175" t="s">
        <v>103</v>
      </c>
    </row>
    <row r="15" spans="3:7" ht="11.25">
      <c r="C15" s="99"/>
      <c r="G15" s="175"/>
    </row>
    <row r="16" ht="11.25">
      <c r="C16" s="99"/>
    </row>
    <row r="17" spans="3:7" ht="11.25">
      <c r="C17" s="100"/>
      <c r="D17" s="176" t="s">
        <v>104</v>
      </c>
      <c r="E17" s="116"/>
      <c r="F17" s="116"/>
      <c r="G17" s="175" t="s">
        <v>105</v>
      </c>
    </row>
    <row r="18" spans="4:7" ht="11.25">
      <c r="D18" s="176"/>
      <c r="G18" s="175"/>
    </row>
  </sheetData>
  <sheetProtection/>
  <mergeCells count="9">
    <mergeCell ref="G17:G18"/>
    <mergeCell ref="D17:D18"/>
    <mergeCell ref="A12:A13"/>
    <mergeCell ref="G10:G11"/>
    <mergeCell ref="D5:D6"/>
    <mergeCell ref="G3:G4"/>
    <mergeCell ref="G7:G8"/>
    <mergeCell ref="G14:G15"/>
    <mergeCell ref="D12:D1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Normal="150" zoomScaleSheetLayoutView="100" zoomScalePageLayoutView="0" workbookViewId="0" topLeftCell="A1">
      <selection activeCell="D13" sqref="D13"/>
    </sheetView>
  </sheetViews>
  <sheetFormatPr defaultColWidth="8.796875" defaultRowHeight="18" customHeight="1"/>
  <cols>
    <col min="1" max="1" width="0.40625" style="1" customWidth="1"/>
    <col min="2" max="2" width="13.09765625" style="1" customWidth="1"/>
    <col min="3" max="3" width="0.59375" style="1" customWidth="1"/>
    <col min="4" max="4" width="13" style="1" customWidth="1"/>
    <col min="5" max="5" width="16" style="1" customWidth="1"/>
    <col min="6" max="6" width="10.8984375" style="1" customWidth="1"/>
    <col min="7" max="7" width="5.69921875" style="1" customWidth="1"/>
    <col min="8" max="8" width="15.69921875" style="1" customWidth="1"/>
    <col min="9" max="9" width="11.69921875" style="1" customWidth="1"/>
    <col min="10" max="10" width="14.19921875" style="1" customWidth="1"/>
    <col min="11" max="29" width="7.69921875" style="1" customWidth="1"/>
    <col min="30" max="16384" width="9" style="1" customWidth="1"/>
  </cols>
  <sheetData>
    <row r="1" spans="1:8" ht="18" customHeight="1">
      <c r="A1" s="227" t="s">
        <v>262</v>
      </c>
      <c r="B1" s="227"/>
      <c r="C1" s="227"/>
      <c r="D1" s="227"/>
      <c r="E1" s="227"/>
      <c r="F1" s="227"/>
      <c r="G1" s="227"/>
      <c r="H1" s="2" t="s">
        <v>97</v>
      </c>
    </row>
    <row r="2" spans="1:28" ht="16.5" customHeight="1">
      <c r="A2" s="225"/>
      <c r="B2" s="228" t="s">
        <v>90</v>
      </c>
      <c r="C2" s="223"/>
      <c r="D2" s="157" t="s">
        <v>68</v>
      </c>
      <c r="E2" s="157" t="s">
        <v>161</v>
      </c>
      <c r="F2" s="157"/>
      <c r="G2" s="157"/>
      <c r="H2" s="157" t="s">
        <v>69</v>
      </c>
      <c r="J2" s="230" t="s">
        <v>90</v>
      </c>
      <c r="K2" s="220" t="s">
        <v>120</v>
      </c>
      <c r="L2" s="228"/>
      <c r="M2" s="232"/>
      <c r="N2" s="233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</row>
    <row r="3" spans="1:13" ht="16.5" customHeight="1">
      <c r="A3" s="226"/>
      <c r="B3" s="228"/>
      <c r="C3" s="224"/>
      <c r="D3" s="157"/>
      <c r="E3" s="30" t="s">
        <v>70</v>
      </c>
      <c r="F3" s="220" t="s">
        <v>71</v>
      </c>
      <c r="G3" s="232"/>
      <c r="H3" s="157"/>
      <c r="J3" s="231"/>
      <c r="K3" s="30" t="s">
        <v>70</v>
      </c>
      <c r="L3" s="30" t="s">
        <v>71</v>
      </c>
      <c r="M3" s="30" t="s">
        <v>72</v>
      </c>
    </row>
    <row r="4" spans="1:13" ht="16.5" customHeight="1">
      <c r="A4" s="128"/>
      <c r="B4" s="31" t="s">
        <v>153</v>
      </c>
      <c r="C4" s="32"/>
      <c r="D4" s="7">
        <v>43088</v>
      </c>
      <c r="E4" s="125">
        <v>70</v>
      </c>
      <c r="F4" s="234">
        <v>65</v>
      </c>
      <c r="G4" s="235"/>
      <c r="H4" s="125" t="s">
        <v>162</v>
      </c>
      <c r="J4" s="135">
        <v>23</v>
      </c>
      <c r="K4" s="125">
        <v>69</v>
      </c>
      <c r="L4" s="125">
        <v>67</v>
      </c>
      <c r="M4" s="125"/>
    </row>
    <row r="5" spans="1:13" ht="16.5" customHeight="1">
      <c r="A5" s="33"/>
      <c r="B5" s="31" t="s">
        <v>88</v>
      </c>
      <c r="C5" s="32"/>
      <c r="D5" s="7">
        <v>43486</v>
      </c>
      <c r="E5" s="125">
        <v>74</v>
      </c>
      <c r="F5" s="234">
        <v>66</v>
      </c>
      <c r="G5" s="235"/>
      <c r="H5" s="125" t="s">
        <v>162</v>
      </c>
      <c r="J5" s="135">
        <v>24</v>
      </c>
      <c r="K5" s="125">
        <v>70</v>
      </c>
      <c r="L5" s="125">
        <v>67</v>
      </c>
      <c r="M5" s="125"/>
    </row>
    <row r="6" spans="1:13" ht="16.5" customHeight="1">
      <c r="A6" s="33"/>
      <c r="B6" s="31" t="s">
        <v>163</v>
      </c>
      <c r="C6" s="32"/>
      <c r="D6" s="7">
        <v>43088</v>
      </c>
      <c r="E6" s="125">
        <v>71</v>
      </c>
      <c r="F6" s="234">
        <v>68</v>
      </c>
      <c r="G6" s="235"/>
      <c r="H6" s="125" t="s">
        <v>162</v>
      </c>
      <c r="J6" s="125">
        <v>25</v>
      </c>
      <c r="K6" s="125">
        <v>68</v>
      </c>
      <c r="L6" s="125">
        <v>66</v>
      </c>
      <c r="M6" s="125"/>
    </row>
    <row r="7" spans="1:13" ht="16.5" customHeight="1">
      <c r="A7" s="33"/>
      <c r="B7" s="31" t="s">
        <v>73</v>
      </c>
      <c r="C7" s="32"/>
      <c r="D7" s="7">
        <v>43486</v>
      </c>
      <c r="E7" s="125">
        <v>70</v>
      </c>
      <c r="F7" s="234">
        <v>70</v>
      </c>
      <c r="G7" s="235"/>
      <c r="H7" s="125" t="s">
        <v>162</v>
      </c>
      <c r="J7" s="125">
        <v>26</v>
      </c>
      <c r="K7" s="125">
        <v>70</v>
      </c>
      <c r="L7" s="125">
        <v>66</v>
      </c>
      <c r="M7" s="125"/>
    </row>
    <row r="8" spans="1:13" ht="16.5" customHeight="1">
      <c r="A8" s="34"/>
      <c r="B8" s="35"/>
      <c r="C8" s="35"/>
      <c r="D8" s="36"/>
      <c r="J8" s="125">
        <v>27</v>
      </c>
      <c r="K8" s="125">
        <v>72</v>
      </c>
      <c r="L8" s="125">
        <v>69</v>
      </c>
      <c r="M8" s="125"/>
    </row>
    <row r="9" spans="1:13" ht="18" customHeight="1">
      <c r="A9" s="37"/>
      <c r="B9" s="38" t="s">
        <v>201</v>
      </c>
      <c r="C9" s="37"/>
      <c r="J9" s="125">
        <v>29</v>
      </c>
      <c r="K9" s="125">
        <v>70</v>
      </c>
      <c r="L9" s="125">
        <v>65</v>
      </c>
      <c r="M9" s="125"/>
    </row>
    <row r="10" spans="1:13" ht="18" customHeight="1">
      <c r="A10" s="37"/>
      <c r="C10" s="37"/>
      <c r="J10" s="125"/>
      <c r="K10" s="125"/>
      <c r="L10" s="125"/>
      <c r="M10" s="125"/>
    </row>
    <row r="11" spans="1:3" ht="18" customHeight="1">
      <c r="A11" s="37"/>
      <c r="C11" s="37"/>
    </row>
    <row r="12" spans="1:13" ht="18" customHeight="1">
      <c r="A12" s="37"/>
      <c r="C12" s="37"/>
      <c r="J12" s="157" t="s">
        <v>90</v>
      </c>
      <c r="K12" s="220" t="s">
        <v>88</v>
      </c>
      <c r="L12" s="221"/>
      <c r="M12" s="222"/>
    </row>
    <row r="13" spans="1:13" ht="18" customHeight="1">
      <c r="A13" s="37"/>
      <c r="C13" s="37"/>
      <c r="J13" s="157"/>
      <c r="K13" s="30" t="s">
        <v>70</v>
      </c>
      <c r="L13" s="30" t="s">
        <v>71</v>
      </c>
      <c r="M13" s="30" t="s">
        <v>72</v>
      </c>
    </row>
    <row r="14" spans="1:13" ht="20.25" customHeight="1">
      <c r="A14" s="236" t="s">
        <v>270</v>
      </c>
      <c r="B14" s="236"/>
      <c r="C14" s="236"/>
      <c r="D14" s="236"/>
      <c r="E14" s="236"/>
      <c r="F14" s="236"/>
      <c r="G14" s="236"/>
      <c r="I14" s="136" t="s">
        <v>152</v>
      </c>
      <c r="J14" s="135">
        <v>23</v>
      </c>
      <c r="K14" s="125">
        <v>70</v>
      </c>
      <c r="L14" s="125">
        <v>67</v>
      </c>
      <c r="M14" s="125"/>
    </row>
    <row r="15" spans="10:13" ht="18" customHeight="1">
      <c r="J15" s="135">
        <v>24</v>
      </c>
      <c r="K15" s="125">
        <v>69</v>
      </c>
      <c r="L15" s="125">
        <v>64</v>
      </c>
      <c r="M15" s="125"/>
    </row>
    <row r="16" spans="10:13" ht="18" customHeight="1">
      <c r="J16" s="125">
        <v>25</v>
      </c>
      <c r="K16" s="125">
        <v>70</v>
      </c>
      <c r="L16" s="125">
        <v>66</v>
      </c>
      <c r="M16" s="125"/>
    </row>
    <row r="17" spans="10:13" ht="18" customHeight="1">
      <c r="J17" s="125">
        <v>26</v>
      </c>
      <c r="K17" s="125">
        <v>72</v>
      </c>
      <c r="L17" s="125">
        <v>65</v>
      </c>
      <c r="M17" s="125"/>
    </row>
    <row r="18" spans="10:13" ht="18" customHeight="1">
      <c r="J18" s="135">
        <v>28</v>
      </c>
      <c r="K18" s="125">
        <v>72</v>
      </c>
      <c r="L18" s="125">
        <v>66</v>
      </c>
      <c r="M18" s="125"/>
    </row>
    <row r="19" spans="10:13" ht="18" customHeight="1">
      <c r="J19" s="135">
        <v>30</v>
      </c>
      <c r="K19" s="125">
        <v>74</v>
      </c>
      <c r="L19" s="125">
        <v>66</v>
      </c>
      <c r="M19" s="125"/>
    </row>
    <row r="21" spans="10:13" ht="18" customHeight="1">
      <c r="J21" s="157" t="s">
        <v>90</v>
      </c>
      <c r="K21" s="220" t="s">
        <v>121</v>
      </c>
      <c r="L21" s="221"/>
      <c r="M21" s="222"/>
    </row>
    <row r="22" spans="10:13" ht="18" customHeight="1">
      <c r="J22" s="157"/>
      <c r="K22" s="30" t="s">
        <v>166</v>
      </c>
      <c r="L22" s="30" t="s">
        <v>71</v>
      </c>
      <c r="M22" s="30" t="s">
        <v>72</v>
      </c>
    </row>
    <row r="23" spans="10:13" ht="18" customHeight="1">
      <c r="J23" s="135">
        <v>23</v>
      </c>
      <c r="K23" s="125">
        <v>71</v>
      </c>
      <c r="L23" s="125">
        <v>69</v>
      </c>
      <c r="M23" s="125"/>
    </row>
    <row r="24" spans="10:13" ht="18" customHeight="1">
      <c r="J24" s="135">
        <v>24</v>
      </c>
      <c r="K24" s="125">
        <v>70</v>
      </c>
      <c r="L24" s="125">
        <v>69</v>
      </c>
      <c r="M24" s="125"/>
    </row>
    <row r="25" spans="10:13" ht="18" customHeight="1">
      <c r="J25" s="125">
        <v>25</v>
      </c>
      <c r="K25" s="125">
        <v>71</v>
      </c>
      <c r="L25" s="125">
        <v>69</v>
      </c>
      <c r="M25" s="125"/>
    </row>
    <row r="26" spans="10:13" ht="18" customHeight="1">
      <c r="J26" s="125">
        <v>26</v>
      </c>
      <c r="K26" s="125">
        <v>71</v>
      </c>
      <c r="L26" s="125">
        <v>69</v>
      </c>
      <c r="M26" s="125"/>
    </row>
    <row r="27" spans="2:13" ht="18" customHeight="1">
      <c r="B27" s="127" t="s">
        <v>165</v>
      </c>
      <c r="J27" s="135">
        <v>27</v>
      </c>
      <c r="K27" s="125">
        <v>71</v>
      </c>
      <c r="L27" s="125">
        <v>69</v>
      </c>
      <c r="M27" s="125"/>
    </row>
    <row r="28" spans="2:13" ht="18" customHeight="1">
      <c r="B28" s="127"/>
      <c r="J28" s="135">
        <v>29</v>
      </c>
      <c r="K28" s="125">
        <v>71</v>
      </c>
      <c r="L28" s="125">
        <v>68</v>
      </c>
      <c r="M28" s="125"/>
    </row>
    <row r="30" spans="10:13" ht="18" customHeight="1">
      <c r="J30" s="157" t="s">
        <v>90</v>
      </c>
      <c r="K30" s="220" t="s">
        <v>73</v>
      </c>
      <c r="L30" s="221"/>
      <c r="M30" s="222"/>
    </row>
    <row r="31" spans="10:13" ht="18" customHeight="1">
      <c r="J31" s="157"/>
      <c r="K31" s="30" t="s">
        <v>166</v>
      </c>
      <c r="L31" s="30" t="s">
        <v>71</v>
      </c>
      <c r="M31" s="30" t="s">
        <v>72</v>
      </c>
    </row>
    <row r="32" spans="10:13" ht="18" customHeight="1">
      <c r="J32" s="135">
        <v>23</v>
      </c>
      <c r="K32" s="125">
        <v>70</v>
      </c>
      <c r="L32" s="125">
        <v>68</v>
      </c>
      <c r="M32" s="125"/>
    </row>
    <row r="33" spans="10:13" ht="18" customHeight="1">
      <c r="J33" s="135">
        <v>24</v>
      </c>
      <c r="K33" s="125">
        <v>69</v>
      </c>
      <c r="L33" s="125">
        <v>67</v>
      </c>
      <c r="M33" s="125"/>
    </row>
    <row r="34" spans="10:13" ht="18" customHeight="1">
      <c r="J34" s="125">
        <v>25</v>
      </c>
      <c r="K34" s="125">
        <v>69</v>
      </c>
      <c r="L34" s="125">
        <v>68</v>
      </c>
      <c r="M34" s="125"/>
    </row>
    <row r="35" spans="10:13" ht="18" customHeight="1">
      <c r="J35" s="125">
        <v>26</v>
      </c>
      <c r="K35" s="125">
        <v>68</v>
      </c>
      <c r="L35" s="125">
        <v>67</v>
      </c>
      <c r="M35" s="125"/>
    </row>
    <row r="36" spans="10:13" ht="18" customHeight="1">
      <c r="J36" s="125">
        <v>28</v>
      </c>
      <c r="K36" s="125">
        <v>69</v>
      </c>
      <c r="L36" s="125">
        <v>69</v>
      </c>
      <c r="M36" s="125"/>
    </row>
    <row r="37" spans="10:13" ht="18" customHeight="1">
      <c r="J37" s="125">
        <v>30</v>
      </c>
      <c r="K37" s="125">
        <v>70</v>
      </c>
      <c r="L37" s="125">
        <v>70</v>
      </c>
      <c r="M37" s="125"/>
    </row>
    <row r="41" ht="18" customHeight="1">
      <c r="B41" s="127"/>
    </row>
    <row r="42" ht="18" customHeight="1">
      <c r="F42" s="127" t="s">
        <v>164</v>
      </c>
    </row>
  </sheetData>
  <sheetProtection/>
  <mergeCells count="26">
    <mergeCell ref="J30:J31"/>
    <mergeCell ref="F3:G3"/>
    <mergeCell ref="F5:G5"/>
    <mergeCell ref="F6:G6"/>
    <mergeCell ref="F7:G7"/>
    <mergeCell ref="A14:G14"/>
    <mergeCell ref="F4:G4"/>
    <mergeCell ref="T2:V2"/>
    <mergeCell ref="W2:Y2"/>
    <mergeCell ref="Z2:AB2"/>
    <mergeCell ref="J12:J13"/>
    <mergeCell ref="J2:J3"/>
    <mergeCell ref="K2:M2"/>
    <mergeCell ref="N2:P2"/>
    <mergeCell ref="Q2:S2"/>
    <mergeCell ref="K12:M12"/>
    <mergeCell ref="K21:M21"/>
    <mergeCell ref="K30:M30"/>
    <mergeCell ref="H2:H3"/>
    <mergeCell ref="C2:C3"/>
    <mergeCell ref="A2:A3"/>
    <mergeCell ref="A1:G1"/>
    <mergeCell ref="B2:B3"/>
    <mergeCell ref="D2:D3"/>
    <mergeCell ref="E2:G2"/>
    <mergeCell ref="J21:J22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BreakPreview" zoomScaleNormal="90" zoomScaleSheetLayoutView="100" zoomScalePageLayoutView="0" workbookViewId="0" topLeftCell="A1">
      <selection activeCell="B5" sqref="B5"/>
    </sheetView>
  </sheetViews>
  <sheetFormatPr defaultColWidth="8.796875" defaultRowHeight="15"/>
  <cols>
    <col min="1" max="1" width="12.59765625" style="22" customWidth="1"/>
    <col min="2" max="2" width="23.09765625" style="120" customWidth="1"/>
    <col min="3" max="3" width="4.59765625" style="133" customWidth="1"/>
    <col min="4" max="4" width="11.5" style="22" customWidth="1"/>
    <col min="5" max="5" width="9.8984375" style="22" customWidth="1"/>
    <col min="6" max="11" width="5.69921875" style="22" customWidth="1"/>
    <col min="12" max="16384" width="9" style="22" customWidth="1"/>
  </cols>
  <sheetData>
    <row r="1" spans="1:8" ht="14.25">
      <c r="A1" s="227" t="s">
        <v>263</v>
      </c>
      <c r="B1" s="227"/>
      <c r="C1" s="227"/>
      <c r="D1" s="227"/>
      <c r="E1" s="227"/>
      <c r="F1" s="227"/>
      <c r="G1" s="227"/>
      <c r="H1" s="10"/>
    </row>
    <row r="2" spans="1:11" ht="21.75" customHeight="1">
      <c r="A2" s="243" t="s">
        <v>23</v>
      </c>
      <c r="B2" s="243" t="s">
        <v>24</v>
      </c>
      <c r="C2" s="244" t="s">
        <v>267</v>
      </c>
      <c r="D2" s="243" t="s">
        <v>56</v>
      </c>
      <c r="E2" s="243" t="s">
        <v>68</v>
      </c>
      <c r="F2" s="237" t="s">
        <v>268</v>
      </c>
      <c r="G2" s="239"/>
      <c r="H2" s="237" t="s">
        <v>269</v>
      </c>
      <c r="I2" s="238"/>
      <c r="J2" s="238"/>
      <c r="K2" s="239"/>
    </row>
    <row r="3" spans="1:11" s="120" customFormat="1" ht="29.25">
      <c r="A3" s="243"/>
      <c r="B3" s="243"/>
      <c r="C3" s="244"/>
      <c r="D3" s="243"/>
      <c r="E3" s="243"/>
      <c r="F3" s="23" t="s">
        <v>95</v>
      </c>
      <c r="G3" s="23" t="s">
        <v>96</v>
      </c>
      <c r="H3" s="23" t="s">
        <v>27</v>
      </c>
      <c r="I3" s="23" t="s">
        <v>28</v>
      </c>
      <c r="J3" s="23" t="s">
        <v>29</v>
      </c>
      <c r="K3" s="23" t="s">
        <v>192</v>
      </c>
    </row>
    <row r="4" spans="1:11" ht="39" customHeight="1">
      <c r="A4" s="24" t="s">
        <v>235</v>
      </c>
      <c r="B4" s="25" t="s">
        <v>240</v>
      </c>
      <c r="C4" s="26">
        <v>6.1</v>
      </c>
      <c r="D4" s="25" t="s">
        <v>246</v>
      </c>
      <c r="E4" s="27" t="s">
        <v>251</v>
      </c>
      <c r="F4" s="28">
        <v>66</v>
      </c>
      <c r="G4" s="28">
        <v>58</v>
      </c>
      <c r="H4" s="26">
        <v>99.4</v>
      </c>
      <c r="I4" s="26">
        <v>0</v>
      </c>
      <c r="J4" s="26">
        <v>0</v>
      </c>
      <c r="K4" s="26">
        <v>0.6</v>
      </c>
    </row>
    <row r="5" spans="1:15" ht="39" customHeight="1">
      <c r="A5" s="24" t="s">
        <v>236</v>
      </c>
      <c r="B5" s="25" t="s">
        <v>241</v>
      </c>
      <c r="C5" s="26">
        <v>10.8</v>
      </c>
      <c r="D5" s="25" t="s">
        <v>247</v>
      </c>
      <c r="E5" s="27" t="s">
        <v>251</v>
      </c>
      <c r="F5" s="28">
        <v>70</v>
      </c>
      <c r="G5" s="28">
        <v>63</v>
      </c>
      <c r="H5" s="26">
        <v>99.2</v>
      </c>
      <c r="I5" s="26">
        <v>0</v>
      </c>
      <c r="J5" s="26">
        <v>0.8</v>
      </c>
      <c r="K5" s="26">
        <v>0</v>
      </c>
      <c r="M5" s="131"/>
      <c r="N5" s="131"/>
      <c r="O5" s="131"/>
    </row>
    <row r="6" spans="1:15" ht="39" customHeight="1">
      <c r="A6" s="24" t="s">
        <v>236</v>
      </c>
      <c r="B6" s="25" t="s">
        <v>253</v>
      </c>
      <c r="C6" s="26">
        <v>3.4</v>
      </c>
      <c r="D6" s="25" t="s">
        <v>247</v>
      </c>
      <c r="E6" s="27" t="s">
        <v>251</v>
      </c>
      <c r="F6" s="28">
        <v>70</v>
      </c>
      <c r="G6" s="28">
        <v>63</v>
      </c>
      <c r="H6" s="26">
        <v>100</v>
      </c>
      <c r="I6" s="26">
        <v>0</v>
      </c>
      <c r="J6" s="26">
        <v>0</v>
      </c>
      <c r="K6" s="26">
        <v>0</v>
      </c>
      <c r="M6" s="132"/>
      <c r="N6" s="132"/>
      <c r="O6" s="131"/>
    </row>
    <row r="7" spans="1:15" ht="39" customHeight="1">
      <c r="A7" s="29" t="s">
        <v>237</v>
      </c>
      <c r="B7" s="25" t="s">
        <v>242</v>
      </c>
      <c r="C7" s="26">
        <v>3.5</v>
      </c>
      <c r="D7" s="25" t="s">
        <v>248</v>
      </c>
      <c r="E7" s="27" t="s">
        <v>252</v>
      </c>
      <c r="F7" s="28">
        <v>71</v>
      </c>
      <c r="G7" s="28">
        <v>68</v>
      </c>
      <c r="H7" s="26">
        <v>68.4</v>
      </c>
      <c r="I7" s="26">
        <v>16</v>
      </c>
      <c r="J7" s="26">
        <v>0</v>
      </c>
      <c r="K7" s="26">
        <v>15.6</v>
      </c>
      <c r="M7" s="131"/>
      <c r="N7" s="131"/>
      <c r="O7" s="131"/>
    </row>
    <row r="8" spans="1:15" ht="39" customHeight="1">
      <c r="A8" s="29" t="s">
        <v>237</v>
      </c>
      <c r="B8" s="25" t="s">
        <v>243</v>
      </c>
      <c r="C8" s="26">
        <v>1.2</v>
      </c>
      <c r="D8" s="25" t="s">
        <v>248</v>
      </c>
      <c r="E8" s="27" t="s">
        <v>252</v>
      </c>
      <c r="F8" s="28">
        <v>71</v>
      </c>
      <c r="G8" s="28">
        <v>68</v>
      </c>
      <c r="H8" s="26">
        <v>78.4</v>
      </c>
      <c r="I8" s="26">
        <v>19</v>
      </c>
      <c r="J8" s="26">
        <v>0</v>
      </c>
      <c r="K8" s="26">
        <v>2.6</v>
      </c>
      <c r="M8" s="132"/>
      <c r="N8" s="132"/>
      <c r="O8" s="131"/>
    </row>
    <row r="9" spans="1:15" ht="39" customHeight="1">
      <c r="A9" s="24" t="s">
        <v>238</v>
      </c>
      <c r="B9" s="25" t="s">
        <v>244</v>
      </c>
      <c r="C9" s="26">
        <v>3.8</v>
      </c>
      <c r="D9" s="25" t="s">
        <v>249</v>
      </c>
      <c r="E9" s="27" t="s">
        <v>252</v>
      </c>
      <c r="F9" s="28">
        <v>65</v>
      </c>
      <c r="G9" s="28">
        <v>57</v>
      </c>
      <c r="H9" s="26">
        <v>98.3</v>
      </c>
      <c r="I9" s="26">
        <v>0.5</v>
      </c>
      <c r="J9" s="26">
        <v>0</v>
      </c>
      <c r="K9" s="26">
        <v>1.2</v>
      </c>
      <c r="M9" s="131"/>
      <c r="N9" s="131"/>
      <c r="O9" s="131"/>
    </row>
    <row r="10" spans="1:15" ht="39" customHeight="1">
      <c r="A10" s="24" t="s">
        <v>239</v>
      </c>
      <c r="B10" s="25" t="s">
        <v>245</v>
      </c>
      <c r="C10" s="26">
        <v>5.5</v>
      </c>
      <c r="D10" s="25" t="s">
        <v>250</v>
      </c>
      <c r="E10" s="27" t="s">
        <v>252</v>
      </c>
      <c r="F10" s="28">
        <v>66</v>
      </c>
      <c r="G10" s="28">
        <v>60</v>
      </c>
      <c r="H10" s="26">
        <v>99</v>
      </c>
      <c r="I10" s="26">
        <v>0</v>
      </c>
      <c r="J10" s="26">
        <v>0</v>
      </c>
      <c r="K10" s="26">
        <v>1</v>
      </c>
      <c r="M10" s="131"/>
      <c r="N10" s="131"/>
      <c r="O10" s="131"/>
    </row>
    <row r="11" spans="1:15" ht="12" customHeight="1">
      <c r="A11" s="240" t="s">
        <v>122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M11" s="131"/>
      <c r="N11" s="131"/>
      <c r="O11" s="131"/>
    </row>
    <row r="12" spans="1:15" ht="20.25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M12" s="131"/>
      <c r="N12" s="131"/>
      <c r="O12" s="131"/>
    </row>
    <row r="13" spans="1:15" ht="14.25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M13" s="131"/>
      <c r="N13" s="131"/>
      <c r="O13" s="131"/>
    </row>
    <row r="14" spans="1:15" ht="43.5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M14" s="131"/>
      <c r="N14" s="131"/>
      <c r="O14" s="131"/>
    </row>
    <row r="15" spans="13:15" ht="24.75" customHeight="1">
      <c r="M15" s="131"/>
      <c r="N15" s="131"/>
      <c r="O15" s="131"/>
    </row>
    <row r="16" spans="13:15" ht="24.75" customHeight="1">
      <c r="M16" s="131"/>
      <c r="N16" s="131"/>
      <c r="O16" s="131"/>
    </row>
    <row r="17" spans="13:15" ht="5.25" customHeight="1">
      <c r="M17" s="131"/>
      <c r="N17" s="131"/>
      <c r="O17" s="131"/>
    </row>
    <row r="18" spans="13:15" ht="14.25">
      <c r="M18" s="131"/>
      <c r="N18" s="131"/>
      <c r="O18" s="131"/>
    </row>
    <row r="19" spans="1:15" s="120" customFormat="1" ht="51" customHeight="1">
      <c r="A19" s="22"/>
      <c r="C19" s="133"/>
      <c r="D19" s="22"/>
      <c r="E19" s="22"/>
      <c r="F19" s="22"/>
      <c r="G19" s="22"/>
      <c r="H19" s="22"/>
      <c r="I19" s="22"/>
      <c r="J19" s="22"/>
      <c r="K19" s="22"/>
      <c r="M19" s="134"/>
      <c r="N19" s="134"/>
      <c r="O19" s="134"/>
    </row>
    <row r="20" spans="1:15" s="120" customFormat="1" ht="24.75" customHeight="1">
      <c r="A20" s="22"/>
      <c r="C20" s="133"/>
      <c r="D20" s="22"/>
      <c r="E20" s="22"/>
      <c r="F20" s="22"/>
      <c r="G20" s="22"/>
      <c r="H20" s="22"/>
      <c r="I20" s="22"/>
      <c r="J20" s="22"/>
      <c r="K20" s="22"/>
      <c r="M20" s="134"/>
      <c r="N20" s="134"/>
      <c r="O20" s="134"/>
    </row>
  </sheetData>
  <sheetProtection/>
  <mergeCells count="9">
    <mergeCell ref="H2:K2"/>
    <mergeCell ref="A11:K14"/>
    <mergeCell ref="A1:G1"/>
    <mergeCell ref="A2:A3"/>
    <mergeCell ref="B2:B3"/>
    <mergeCell ref="C2:C3"/>
    <mergeCell ref="D2:D3"/>
    <mergeCell ref="E2:E3"/>
    <mergeCell ref="F2:G2"/>
  </mergeCells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企画部情報政策課</cp:lastModifiedBy>
  <cp:lastPrinted>2018-08-07T01:24:28Z</cp:lastPrinted>
  <dcterms:created xsi:type="dcterms:W3CDTF">2005-07-27T02:50:05Z</dcterms:created>
  <dcterms:modified xsi:type="dcterms:W3CDTF">2019-09-17T01:39:16Z</dcterms:modified>
  <cp:category/>
  <cp:version/>
  <cp:contentType/>
  <cp:contentStatus/>
</cp:coreProperties>
</file>