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qq5FXIXb8z23+J1d895T5A8Y2Ps1Tmn2VSROFy0qlEMozxTEBgOhhxUKSXiDvf86GSBWpm93KosMPDEYnxftjg==" workbookSaltValue="XyiVR/A8OBsu0iGXT3ozRg==" workbookSpinCount="100000" lockStructure="1"/>
  <bookViews>
    <workbookView xWindow="0" yWindow="0" windowWidth="20490" windowHeight="753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W10" i="4"/>
  <c r="P10" i="4"/>
  <c r="I10" i="4"/>
  <c r="B10" i="4"/>
  <c r="BB8" i="4"/>
  <c r="AT8" i="4"/>
  <c r="AL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<sst xmlns="http://schemas.openxmlformats.org/spreadsheetml/2006/main" count="228" uniqueCount="113">
  <si>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</si>
  <si>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</si>
  <si>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</si>
  <si>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</si>
  <si>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</si>
  <si>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</si>
  <si>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</si>
  <si>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</si>
  <si>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</si>
  <si>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</si>
  <si>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</si>
  <si>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</si>
  <si>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</si>
  <si>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</si>
  <si>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</si>
  <si>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</si>
  <si>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</si>
  <si>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</si>
  <si>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</si>
  <si>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</si>
  <si>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</si>
  <si>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</si>
  <si>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</si>
  <si>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</si>
  <si>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</si>
  <si>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</si>
  <si>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</si>
  <si>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</si>
  <si>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</si>
  <si>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</si>
  <si>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</si>
  <si>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</si>
  <si>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</si>
  <si>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</si>
  <si>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</si>
  <si>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</si>
  <si>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</si>
  <si>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</si>
  <si>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</si>
  <si>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</si>
  <si>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</si>
  <si>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</si>
  <si>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</si>
  <si>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</si>
  <si>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</si>
  <si>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</si>
  <si>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</si>
  <si>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</si>
  <si>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</si>
  <si>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</si>
  <si>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</si>
  <si>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</si>
  <si>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</si>
  <si>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</si>
  <si>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</si>
  <si>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</si>
  <si>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</si>
  <si>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</si>
  <si>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</si>
  <si>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</si>
  <si>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</si>
  <si>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</si>
  <si>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</si>
  <si>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</si>
  <si>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</si>
  <si>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</si>
  <si>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</si>
  <si>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</si>
  <si>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</si>
  <si>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</si>
  <si>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</si>
  <si>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</si>
  <si>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</si>
  <si>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</si>
  <si>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</si>
  <si>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</si>
  <si>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</si>
  <si>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</si>
  <si>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</si>
  <si>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</si>
  <si>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</si>
  <si>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</si>
  <si>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</si>
  <si>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</si>
  <si>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</si>
  <si>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</si>
  <si>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</si>
  <si>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</si>
  <si>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</si>
  <si>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</si>
  <si>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</si>
  <si>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</si>
  <si>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</si>
  <si>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常総市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</si>
  <si>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</si>
  <si>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</si>
  <si>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</si>
  <si>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</si>
  <si>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</si>
  <si>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</si>
  <si>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</si>
  <si>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</si>
  <si>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</si>
  <si>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</si>
  <si>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</si>
  <si>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</si>
  <si>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</si>
  <si>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</si>
  <si>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</si>
  <si>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</si>
  <si>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①有形固定資産減価償却率は，年々増加しており，施設や配水管の老朽化が進んできている。
②管路経年化率は，類似団体平均値を大きく下回っているが，年々増加している。
③管路更新率は，類似団体平均値を下回っている。
令和3年度から重要給水施設耐震管布設工事を行っている。</t>
    <phoneticPr fontId="4"/>
  </si>
  <si>
    <t>昨年度悪化した指標は，動力費や委託料の減少により回復が見られた。しかし，今後も物価や電気代の高騰により指標の悪化が予想される。また，人口減少や節水意識の向上による給水収益の減少や，水道施設の更新時期が近付いているなど，経営は依然として厳しい状況が続いている。
　今後の健全な経営を維持していくためには，新たな加入促進事業を実施し給水人口増加を図るとともに，料金の適正化を検討していく必要がある。</t>
    <rPh sb="42" eb="45">
      <t>デンキダイ</t>
    </rPh>
    <phoneticPr fontId="4"/>
  </si>
  <si>
    <t>①経常収支比率は，動力費や委託費が減少したため回復した。今後は動力費の増加が見込まれるため減少する見込みである。今後も加入促進事業等を実施し，給水人口及び給水収益の増加に努める。
②累積欠損金比率は，令和元年度に0となって以降生じていない。今後も繰越利益剰余金を計上していきたい。
③流動比率は，100%以上であり昨年からほぼ横ばいとなっているが，類似団体平均値を大きく下回っている。将来の施設の老朽化等に備えるため，ダウンサイジング等を行い維持費を減らして資金を確保していきたい。
④企業債残高対給水収益比率は，減少傾向にあり，類似団体平均値を下回っているが，今後は耐震管布設工事等による増加が見込まれる。
⑤料金回収率は，動力費や委託費の減少のため再び100%を上回った。しかし，今後も動力費の増加が見込まれ100%を下回る見込みであり，料金の適正化を検討していく必要がある。
⑥給水原価は動力費や委託料の減少により再び下降傾向となった。
⑦施設利用率は，類似団体平均値より高い数値を維持している。今後もこのような状態を維持していくために，広域化等を検討していく必要がある。
⑧有収率は，類似団体平均値より高い数値を維持している。令和元年度は，大規模火災のため減少した。今後も高い数値を維持していくために早急な漏水修繕などを心掛ける。</t>
    <rPh sb="28" eb="30">
      <t>コンゴ</t>
    </rPh>
    <rPh sb="281" eb="283">
      <t>コンゴ</t>
    </rPh>
    <rPh sb="342" eb="344">
      <t>コンゴ</t>
    </rPh>
    <rPh sb="349" eb="351">
      <t>ゾウカ</t>
    </rPh>
    <rPh sb="483" eb="4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</si>
</sst>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0.06</c:v>
                </c:pt>
                <c:pt idx="1">
                  <c:v>0.04</c:v>
                </c:pt>
                <c:pt idx="2">
                  <c:v>0.24</c:v>
                </c:pt>
                <c:pt idx="3">
                  <c:v>0.3</c:v>
                </c:pt>
                <c:pt idx="4">
                  <c:v>0.32</c:v>
                </c:pt>
              </c:numCache>
            </c:numRef>
          </c:val>
          <c:extLst>
            <c:ext xmlns:c16="http://schemas.microsoft.com/office/drawing/2014/chart" uri="{C3380CC4-5D6E-409C-BE32-E72D297353CC}">
              <c16:uniqueId val="{00000000-9672-4836-B567-78D88DB409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9672-4836-B567-78D88DB409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75.52</c:v>
                </c:pt>
                <c:pt idx="1">
                  <c:v>73.78</c:v>
                </c:pt>
                <c:pt idx="2">
                  <c:v>75.349999999999994</c:v>
                </c:pt>
                <c:pt idx="3">
                  <c:v>74.349999999999994</c:v>
                </c:pt>
                <c:pt idx="4">
                  <c:v>76.08</c:v>
                </c:pt>
              </c:numCache>
            </c:numRef>
          </c:val>
          <c:extLst>
            <c:ext xmlns:c16="http://schemas.microsoft.com/office/drawing/2014/chart" uri="{C3380CC4-5D6E-409C-BE32-E72D297353CC}">
              <c16:uniqueId val="{00000000-775C-4114-BFDF-A7E9F98854C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775C-4114-BFDF-A7E9F98854C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88.19</c:v>
                </c:pt>
                <c:pt idx="1">
                  <c:v>93.12</c:v>
                </c:pt>
                <c:pt idx="2">
                  <c:v>91.36</c:v>
                </c:pt>
                <c:pt idx="3">
                  <c:v>91.86</c:v>
                </c:pt>
                <c:pt idx="4">
                  <c:v>89.84</c:v>
                </c:pt>
              </c:numCache>
            </c:numRef>
          </c:val>
          <c:extLst>
            <c:ext xmlns:c16="http://schemas.microsoft.com/office/drawing/2014/chart" uri="{C3380CC4-5D6E-409C-BE32-E72D297353CC}">
              <c16:uniqueId val="{00000000-7091-4AE9-8F5D-D46CBC5A000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7091-4AE9-8F5D-D46CBC5A000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106.01</c:v>
                </c:pt>
                <c:pt idx="1">
                  <c:v>106.38</c:v>
                </c:pt>
                <c:pt idx="2">
                  <c:v>106.86</c:v>
                </c:pt>
                <c:pt idx="3">
                  <c:v>103.91</c:v>
                </c:pt>
                <c:pt idx="4">
                  <c:v>106.49</c:v>
                </c:pt>
              </c:numCache>
            </c:numRef>
          </c:val>
          <c:extLst>
            <c:ext xmlns:c16="http://schemas.microsoft.com/office/drawing/2014/chart" uri="{C3380CC4-5D6E-409C-BE32-E72D297353CC}">
              <c16:uniqueId val="{00000000-5D4C-4BD3-B8CF-D93BA742DA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5D4C-4BD3-B8CF-D93BA742DA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52.25</c:v>
                </c:pt>
                <c:pt idx="1">
                  <c:v>54.18</c:v>
                </c:pt>
                <c:pt idx="2">
                  <c:v>55.88</c:v>
                </c:pt>
                <c:pt idx="3">
                  <c:v>57.49</c:v>
                </c:pt>
                <c:pt idx="4">
                  <c:v>58.83</c:v>
                </c:pt>
              </c:numCache>
            </c:numRef>
          </c:val>
          <c:extLst>
            <c:ext xmlns:c16="http://schemas.microsoft.com/office/drawing/2014/chart" uri="{C3380CC4-5D6E-409C-BE32-E72D297353CC}">
              <c16:uniqueId val="{00000000-038E-4A63-A0FB-C94FEC940F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038E-4A63-A0FB-C94FEC940F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1.62</c:v>
                </c:pt>
                <c:pt idx="1">
                  <c:v>2.33</c:v>
                </c:pt>
                <c:pt idx="2">
                  <c:v>2.46</c:v>
                </c:pt>
                <c:pt idx="3">
                  <c:v>2.5299999999999998</c:v>
                </c:pt>
                <c:pt idx="4">
                  <c:v>2.79</c:v>
                </c:pt>
              </c:numCache>
            </c:numRef>
          </c:val>
          <c:extLst>
            <c:ext xmlns:c16="http://schemas.microsoft.com/office/drawing/2014/chart" uri="{C3380CC4-5D6E-409C-BE32-E72D297353CC}">
              <c16:uniqueId val="{00000000-39C9-46B3-9E79-07D1F34D77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39C9-46B3-9E79-07D1F34D77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B7-4EB0-9B60-3A76B98126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7FB7-4EB0-9B60-3A76B98126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182.49</c:v>
                </c:pt>
                <c:pt idx="1">
                  <c:v>197.89</c:v>
                </c:pt>
                <c:pt idx="2">
                  <c:v>221.54</c:v>
                </c:pt>
                <c:pt idx="3">
                  <c:v>240.46</c:v>
                </c:pt>
                <c:pt idx="4">
                  <c:v>237.74</c:v>
                </c:pt>
              </c:numCache>
            </c:numRef>
          </c:val>
          <c:extLst>
            <c:ext xmlns:c16="http://schemas.microsoft.com/office/drawing/2014/chart" uri="{C3380CC4-5D6E-409C-BE32-E72D297353CC}">
              <c16:uniqueId val="{00000000-617A-438B-92A5-5C7FC263AD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617A-438B-92A5-5C7FC263AD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342.35</c:v>
                </c:pt>
                <c:pt idx="1">
                  <c:v>313.55</c:v>
                </c:pt>
                <c:pt idx="2">
                  <c:v>296.8</c:v>
                </c:pt>
                <c:pt idx="3">
                  <c:v>288.79000000000002</c:v>
                </c:pt>
                <c:pt idx="4">
                  <c:v>284.77999999999997</c:v>
                </c:pt>
              </c:numCache>
            </c:numRef>
          </c:val>
          <c:extLst>
            <c:ext xmlns:c16="http://schemas.microsoft.com/office/drawing/2014/chart" uri="{C3380CC4-5D6E-409C-BE32-E72D297353CC}">
              <c16:uniqueId val="{00000000-32F4-4312-8191-2EA809D6593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2F4-4312-8191-2EA809D6593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97.22</c:v>
                </c:pt>
                <c:pt idx="1">
                  <c:v>99.73</c:v>
                </c:pt>
                <c:pt idx="2">
                  <c:v>101.16</c:v>
                </c:pt>
                <c:pt idx="3">
                  <c:v>98.13</c:v>
                </c:pt>
                <c:pt idx="4">
                  <c:v>101.49</c:v>
                </c:pt>
              </c:numCache>
            </c:numRef>
          </c:val>
          <c:extLst>
            <c:ext xmlns:c16="http://schemas.microsoft.com/office/drawing/2014/chart" uri="{C3380CC4-5D6E-409C-BE32-E72D297353CC}">
              <c16:uniqueId val="{00000000-B32B-4B03-B330-C84A105007B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B32B-4B03-B330-C84A105007B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229.98</c:v>
                </c:pt>
                <c:pt idx="1">
                  <c:v>222.98</c:v>
                </c:pt>
                <c:pt idx="2">
                  <c:v>221.24</c:v>
                </c:pt>
                <c:pt idx="3">
                  <c:v>228.8</c:v>
                </c:pt>
                <c:pt idx="4">
                  <c:v>221.81</c:v>
                </c:pt>
              </c:numCache>
            </c:numRef>
          </c:val>
          <c:extLst>
            <c:ext xmlns:c16="http://schemas.microsoft.com/office/drawing/2014/chart" uri="{C3380CC4-5D6E-409C-BE32-E72D297353CC}">
              <c16:uniqueId val="{00000000-9383-4D50-AF80-32389DF62D4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9383-4D50-AF80-32389DF62D4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常総市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61180</v>
      </c>
      <c r="AM8" s="44"/>
      <c r="AN8" s="44"/>
      <c r="AO8" s="44"/>
      <c r="AP8" s="44"/>
      <c r="AQ8" s="44"/>
      <c r="AR8" s="44"/>
      <c r="AS8" s="44"/>
      <c r="AT8" s="45">
        <f>データ!$S$6</f>
        <v>123.64</v>
      </c>
      <c r="AU8" s="46"/>
      <c r="AV8" s="46"/>
      <c r="AW8" s="46"/>
      <c r="AX8" s="46"/>
      <c r="AY8" s="46"/>
      <c r="AZ8" s="46"/>
      <c r="BA8" s="46"/>
      <c r="BB8" s="47">
        <f>データ!$T$6</f>
        <v>494.82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69</v>
      </c>
      <c r="J10" s="46"/>
      <c r="K10" s="46"/>
      <c r="L10" s="46"/>
      <c r="M10" s="46"/>
      <c r="N10" s="46"/>
      <c r="O10" s="80"/>
      <c r="P10" s="47">
        <f>データ!$P$6</f>
        <v>89.28</v>
      </c>
      <c r="Q10" s="47"/>
      <c r="R10" s="47"/>
      <c r="S10" s="47"/>
      <c r="T10" s="47"/>
      <c r="U10" s="47"/>
      <c r="V10" s="47"/>
      <c r="W10" s="44">
        <f>データ!$Q$6</f>
        <v>4305</v>
      </c>
      <c r="X10" s="44"/>
      <c r="Y10" s="44"/>
      <c r="Z10" s="44"/>
      <c r="AA10" s="44"/>
      <c r="AB10" s="44"/>
      <c r="AC10" s="44"/>
      <c r="AD10" s="2"/>
      <c r="AE10" s="2"/>
      <c r="AF10" s="2"/>
      <c r="AG10" s="2"/>
      <c r="AH10" s="2"/>
      <c r="AI10" s="2"/>
      <c r="AJ10" s="2"/>
      <c r="AK10" s="2"/>
      <c r="AL10" s="44">
        <f>データ!$U$6</f>
        <v>54404</v>
      </c>
      <c r="AM10" s="44"/>
      <c r="AN10" s="44"/>
      <c r="AO10" s="44"/>
      <c r="AP10" s="44"/>
      <c r="AQ10" s="44"/>
      <c r="AR10" s="44"/>
      <c r="AS10" s="44"/>
      <c r="AT10" s="45">
        <f>データ!$V$6</f>
        <v>123.64</v>
      </c>
      <c r="AU10" s="46"/>
      <c r="AV10" s="46"/>
      <c r="AW10" s="46"/>
      <c r="AX10" s="46"/>
      <c r="AY10" s="46"/>
      <c r="AZ10" s="46"/>
      <c r="BA10" s="46"/>
      <c r="BB10" s="47">
        <f>データ!$W$6</f>
        <v>440.02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yU44zspwTFp+RsAJA+BhRxkOBXM98/swjZfBfUskRwFlNWhMnxRxrmM2a9+uoGpZKqwrFXf1MUEof/rm/9t/g==" saltValue="uXDyYK+zR2rYPa75+ilq7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82112</v>
      </c>
      <c r="D6" s="20">
        <f t="shared" si="3"/>
        <v>46</v>
      </c>
      <c r="E6" s="20">
        <f t="shared" si="3"/>
        <v>1</v>
      </c>
      <c r="F6" s="20">
        <f t="shared" si="3"/>
        <v>0</v>
      </c>
      <c r="G6" s="20">
        <f t="shared" si="3"/>
        <v>1</v>
      </c>
      <c r="H6" s="20" t="str">
        <f t="shared" si="3"/>
        <v>茨城県　常総市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69</v>
      </c>
      <c r="P6" s="21">
        <f t="shared" si="3"/>
        <v>89.28</v>
      </c>
      <c r="Q6" s="21">
        <f t="shared" si="3"/>
        <v>4305</v>
      </c>
      <c r="R6" s="21">
        <f t="shared" si="3"/>
        <v>61180</v>
      </c>
      <c r="S6" s="21">
        <f t="shared" si="3"/>
        <v>123.64</v>
      </c>
      <c r="T6" s="21">
        <f t="shared" si="3"/>
        <v>494.82</v>
      </c>
      <c r="U6" s="21">
        <f t="shared" si="3"/>
        <v>54404</v>
      </c>
      <c r="V6" s="21">
        <f t="shared" si="3"/>
        <v>123.64</v>
      </c>
      <c r="W6" s="21">
        <f t="shared" si="3"/>
        <v>440.02</v>
      </c>
      <c r="X6" s="22">
        <f>IF(X7="",NA(),X7)</f>
        <v>106.01</v>
      </c>
      <c r="Y6" s="22">
        <f t="shared" ref="Y6:AG6" si="4">IF(Y7="",NA(),Y7)</f>
        <v>106.38</v>
      </c>
      <c r="Z6" s="22">
        <f t="shared" si="4"/>
        <v>106.86</v>
      </c>
      <c r="AA6" s="22">
        <f t="shared" si="4"/>
        <v>103.91</v>
      </c>
      <c r="AB6" s="22">
        <f t="shared" si="4"/>
        <v>106.49</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182.49</v>
      </c>
      <c r="AU6" s="22">
        <f t="shared" ref="AU6:BC6" si="6">IF(AU7="",NA(),AU7)</f>
        <v>197.89</v>
      </c>
      <c r="AV6" s="22">
        <f t="shared" si="6"/>
        <v>221.54</v>
      </c>
      <c r="AW6" s="22">
        <f t="shared" si="6"/>
        <v>240.46</v>
      </c>
      <c r="AX6" s="22">
        <f t="shared" si="6"/>
        <v>237.74</v>
      </c>
      <c r="AY6" s="22">
        <f t="shared" si="6"/>
        <v>360.86</v>
      </c>
      <c r="AZ6" s="22">
        <f t="shared" si="6"/>
        <v>350.79</v>
      </c>
      <c r="BA6" s="22">
        <f t="shared" si="6"/>
        <v>354.57</v>
      </c>
      <c r="BB6" s="22">
        <f t="shared" si="6"/>
        <v>357.74</v>
      </c>
      <c r="BC6" s="22">
        <f t="shared" si="6"/>
        <v>344.88</v>
      </c>
      <c r="BD6" s="21" t="str">
        <f>IF(BD7="","",IF(BD7="-","【-】","【"&amp;SUBSTITUTE(TEXT(BD7,"#,##0.00"),"-","△")&amp;"】"))</f>
        <v>【243.36】</v>
      </c>
      <c r="BE6" s="22">
        <f>IF(BE7="",NA(),BE7)</f>
        <v>342.35</v>
      </c>
      <c r="BF6" s="22">
        <f t="shared" ref="BF6:BN6" si="7">IF(BF7="",NA(),BF7)</f>
        <v>313.55</v>
      </c>
      <c r="BG6" s="22">
        <f t="shared" si="7"/>
        <v>296.8</v>
      </c>
      <c r="BH6" s="22">
        <f t="shared" si="7"/>
        <v>288.79000000000002</v>
      </c>
      <c r="BI6" s="22">
        <f t="shared" si="7"/>
        <v>284.77999999999997</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97.22</v>
      </c>
      <c r="BQ6" s="22">
        <f t="shared" ref="BQ6:BY6" si="8">IF(BQ7="",NA(),BQ7)</f>
        <v>99.73</v>
      </c>
      <c r="BR6" s="22">
        <f t="shared" si="8"/>
        <v>101.16</v>
      </c>
      <c r="BS6" s="22">
        <f t="shared" si="8"/>
        <v>98.13</v>
      </c>
      <c r="BT6" s="22">
        <f t="shared" si="8"/>
        <v>101.49</v>
      </c>
      <c r="BU6" s="22">
        <f t="shared" si="8"/>
        <v>103.32</v>
      </c>
      <c r="BV6" s="22">
        <f t="shared" si="8"/>
        <v>100.85</v>
      </c>
      <c r="BW6" s="22">
        <f t="shared" si="8"/>
        <v>103.79</v>
      </c>
      <c r="BX6" s="22">
        <f t="shared" si="8"/>
        <v>98.3</v>
      </c>
      <c r="BY6" s="22">
        <f t="shared" si="8"/>
        <v>98.89</v>
      </c>
      <c r="BZ6" s="21" t="str">
        <f>IF(BZ7="","",IF(BZ7="-","【-】","【"&amp;SUBSTITUTE(TEXT(BZ7,"#,##0.00"),"-","△")&amp;"】"))</f>
        <v>【97.82】</v>
      </c>
      <c r="CA6" s="22">
        <f>IF(CA7="",NA(),CA7)</f>
        <v>229.98</v>
      </c>
      <c r="CB6" s="22">
        <f t="shared" ref="CB6:CJ6" si="9">IF(CB7="",NA(),CB7)</f>
        <v>222.98</v>
      </c>
      <c r="CC6" s="22">
        <f t="shared" si="9"/>
        <v>221.24</v>
      </c>
      <c r="CD6" s="22">
        <f t="shared" si="9"/>
        <v>228.8</v>
      </c>
      <c r="CE6" s="22">
        <f t="shared" si="9"/>
        <v>221.81</v>
      </c>
      <c r="CF6" s="22">
        <f t="shared" si="9"/>
        <v>168.56</v>
      </c>
      <c r="CG6" s="22">
        <f t="shared" si="9"/>
        <v>167.1</v>
      </c>
      <c r="CH6" s="22">
        <f t="shared" si="9"/>
        <v>167.86</v>
      </c>
      <c r="CI6" s="22">
        <f t="shared" si="9"/>
        <v>173.68</v>
      </c>
      <c r="CJ6" s="22">
        <f t="shared" si="9"/>
        <v>174.52</v>
      </c>
      <c r="CK6" s="21" t="str">
        <f>IF(CK7="","",IF(CK7="-","【-】","【"&amp;SUBSTITUTE(TEXT(CK7,"#,##0.00"),"-","△")&amp;"】"))</f>
        <v>【177.56】</v>
      </c>
      <c r="CL6" s="22">
        <f>IF(CL7="",NA(),CL7)</f>
        <v>75.52</v>
      </c>
      <c r="CM6" s="22">
        <f t="shared" ref="CM6:CU6" si="10">IF(CM7="",NA(),CM7)</f>
        <v>73.78</v>
      </c>
      <c r="CN6" s="22">
        <f t="shared" si="10"/>
        <v>75.349999999999994</v>
      </c>
      <c r="CO6" s="22">
        <f t="shared" si="10"/>
        <v>74.349999999999994</v>
      </c>
      <c r="CP6" s="22">
        <f t="shared" si="10"/>
        <v>76.08</v>
      </c>
      <c r="CQ6" s="22">
        <f t="shared" si="10"/>
        <v>59.51</v>
      </c>
      <c r="CR6" s="22">
        <f t="shared" si="10"/>
        <v>59.91</v>
      </c>
      <c r="CS6" s="22">
        <f t="shared" si="10"/>
        <v>59.4</v>
      </c>
      <c r="CT6" s="22">
        <f t="shared" si="10"/>
        <v>59.24</v>
      </c>
      <c r="CU6" s="22">
        <f t="shared" si="10"/>
        <v>58.77</v>
      </c>
      <c r="CV6" s="21" t="str">
        <f>IF(CV7="","",IF(CV7="-","【-】","【"&amp;SUBSTITUTE(TEXT(CV7,"#,##0.00"),"-","△")&amp;"】"))</f>
        <v>【59.81】</v>
      </c>
      <c r="CW6" s="22">
        <f>IF(CW7="",NA(),CW7)</f>
        <v>88.19</v>
      </c>
      <c r="CX6" s="22">
        <f t="shared" ref="CX6:DF6" si="11">IF(CX7="",NA(),CX7)</f>
        <v>93.12</v>
      </c>
      <c r="CY6" s="22">
        <f t="shared" si="11"/>
        <v>91.36</v>
      </c>
      <c r="CZ6" s="22">
        <f t="shared" si="11"/>
        <v>91.86</v>
      </c>
      <c r="DA6" s="22">
        <f t="shared" si="11"/>
        <v>89.84</v>
      </c>
      <c r="DB6" s="22">
        <f t="shared" si="11"/>
        <v>87.08</v>
      </c>
      <c r="DC6" s="22">
        <f t="shared" si="11"/>
        <v>87.26</v>
      </c>
      <c r="DD6" s="22">
        <f t="shared" si="11"/>
        <v>87.57</v>
      </c>
      <c r="DE6" s="22">
        <f t="shared" si="11"/>
        <v>87.26</v>
      </c>
      <c r="DF6" s="22">
        <f t="shared" si="11"/>
        <v>86.95</v>
      </c>
      <c r="DG6" s="21" t="str">
        <f>IF(DG7="","",IF(DG7="-","【-】","【"&amp;SUBSTITUTE(TEXT(DG7,"#,##0.00"),"-","△")&amp;"】"))</f>
        <v>【89.42】</v>
      </c>
      <c r="DH6" s="22">
        <f>IF(DH7="",NA(),DH7)</f>
        <v>52.25</v>
      </c>
      <c r="DI6" s="22">
        <f t="shared" ref="DI6:DQ6" si="12">IF(DI7="",NA(),DI7)</f>
        <v>54.18</v>
      </c>
      <c r="DJ6" s="22">
        <f t="shared" si="12"/>
        <v>55.88</v>
      </c>
      <c r="DK6" s="22">
        <f t="shared" si="12"/>
        <v>57.49</v>
      </c>
      <c r="DL6" s="22">
        <f t="shared" si="12"/>
        <v>58.83</v>
      </c>
      <c r="DM6" s="22">
        <f t="shared" si="12"/>
        <v>48.55</v>
      </c>
      <c r="DN6" s="22">
        <f t="shared" si="12"/>
        <v>49.2</v>
      </c>
      <c r="DO6" s="22">
        <f t="shared" si="12"/>
        <v>50.01</v>
      </c>
      <c r="DP6" s="22">
        <f t="shared" si="12"/>
        <v>50.99</v>
      </c>
      <c r="DQ6" s="22">
        <f t="shared" si="12"/>
        <v>51.79</v>
      </c>
      <c r="DR6" s="21" t="str">
        <f>IF(DR7="","",IF(DR7="-","【-】","【"&amp;SUBSTITUTE(TEXT(DR7,"#,##0.00"),"-","△")&amp;"】"))</f>
        <v>【52.02】</v>
      </c>
      <c r="DS6" s="22">
        <f>IF(DS7="",NA(),DS7)</f>
        <v>1.62</v>
      </c>
      <c r="DT6" s="22">
        <f t="shared" ref="DT6:EB6" si="13">IF(DT7="",NA(),DT7)</f>
        <v>2.33</v>
      </c>
      <c r="DU6" s="22">
        <f t="shared" si="13"/>
        <v>2.46</v>
      </c>
      <c r="DV6" s="22">
        <f t="shared" si="13"/>
        <v>2.5299999999999998</v>
      </c>
      <c r="DW6" s="22">
        <f t="shared" si="13"/>
        <v>2.79</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0.06</v>
      </c>
      <c r="EE6" s="22">
        <f t="shared" ref="EE6:EM6" si="14">IF(EE7="",NA(),EE7)</f>
        <v>0.04</v>
      </c>
      <c r="EF6" s="22">
        <f t="shared" si="14"/>
        <v>0.24</v>
      </c>
      <c r="EG6" s="22">
        <f t="shared" si="14"/>
        <v>0.3</v>
      </c>
      <c r="EH6" s="22">
        <f t="shared" si="14"/>
        <v>0.32</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82112</v>
      </c>
      <c r="D7" s="24">
        <v>46</v>
      </c>
      <c r="E7" s="24">
        <v>1</v>
      </c>
      <c r="F7" s="24">
        <v>0</v>
      </c>
      <c r="G7" s="24">
        <v>1</v>
      </c>
      <c r="H7" s="24" t="s">
        <v>93</v>
      </c>
      <c r="I7" s="24" t="s">
        <v>94</v>
      </c>
      <c r="J7" s="24" t="s">
        <v>95</v>
      </c>
      <c r="K7" s="24" t="s">
        <v>96</v>
      </c>
      <c r="L7" s="24" t="s">
        <v>97</v>
      </c>
      <c r="M7" s="24" t="s">
        <v>98</v>
      </c>
      <c r="N7" s="25" t="s">
        <v>99</v>
      </c>
      <c r="O7" s="25">
        <v>69</v>
      </c>
      <c r="P7" s="25">
        <v>89.28</v>
      </c>
      <c r="Q7" s="25">
        <v>4305</v>
      </c>
      <c r="R7" s="25">
        <v>61180</v>
      </c>
      <c r="S7" s="25">
        <v>123.64</v>
      </c>
      <c r="T7" s="25">
        <v>494.82</v>
      </c>
      <c r="U7" s="25">
        <v>54404</v>
      </c>
      <c r="V7" s="25">
        <v>123.64</v>
      </c>
      <c r="W7" s="25">
        <v>440.02</v>
      </c>
      <c r="X7" s="25">
        <v>106.01</v>
      </c>
      <c r="Y7" s="25">
        <v>106.38</v>
      </c>
      <c r="Z7" s="25">
        <v>106.86</v>
      </c>
      <c r="AA7" s="25">
        <v>103.91</v>
      </c>
      <c r="AB7" s="25">
        <v>106.49</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182.49</v>
      </c>
      <c r="AU7" s="25">
        <v>197.89</v>
      </c>
      <c r="AV7" s="25">
        <v>221.54</v>
      </c>
      <c r="AW7" s="25">
        <v>240.46</v>
      </c>
      <c r="AX7" s="25">
        <v>237.74</v>
      </c>
      <c r="AY7" s="25">
        <v>360.86</v>
      </c>
      <c r="AZ7" s="25">
        <v>350.79</v>
      </c>
      <c r="BA7" s="25">
        <v>354.57</v>
      </c>
      <c r="BB7" s="25">
        <v>357.74</v>
      </c>
      <c r="BC7" s="25">
        <v>344.88</v>
      </c>
      <c r="BD7" s="25">
        <v>243.36</v>
      </c>
      <c r="BE7" s="25">
        <v>342.35</v>
      </c>
      <c r="BF7" s="25">
        <v>313.55</v>
      </c>
      <c r="BG7" s="25">
        <v>296.8</v>
      </c>
      <c r="BH7" s="25">
        <v>288.79000000000002</v>
      </c>
      <c r="BI7" s="25">
        <v>284.77999999999997</v>
      </c>
      <c r="BJ7" s="25">
        <v>309.27999999999997</v>
      </c>
      <c r="BK7" s="25">
        <v>322.92</v>
      </c>
      <c r="BL7" s="25">
        <v>303.45999999999998</v>
      </c>
      <c r="BM7" s="25">
        <v>307.27999999999997</v>
      </c>
      <c r="BN7" s="25">
        <v>304.02</v>
      </c>
      <c r="BO7" s="25">
        <v>265.93</v>
      </c>
      <c r="BP7" s="25">
        <v>97.22</v>
      </c>
      <c r="BQ7" s="25">
        <v>99.73</v>
      </c>
      <c r="BR7" s="25">
        <v>101.16</v>
      </c>
      <c r="BS7" s="25">
        <v>98.13</v>
      </c>
      <c r="BT7" s="25">
        <v>101.49</v>
      </c>
      <c r="BU7" s="25">
        <v>103.32</v>
      </c>
      <c r="BV7" s="25">
        <v>100.85</v>
      </c>
      <c r="BW7" s="25">
        <v>103.79</v>
      </c>
      <c r="BX7" s="25">
        <v>98.3</v>
      </c>
      <c r="BY7" s="25">
        <v>98.89</v>
      </c>
      <c r="BZ7" s="25">
        <v>97.82</v>
      </c>
      <c r="CA7" s="25">
        <v>229.98</v>
      </c>
      <c r="CB7" s="25">
        <v>222.98</v>
      </c>
      <c r="CC7" s="25">
        <v>221.24</v>
      </c>
      <c r="CD7" s="25">
        <v>228.8</v>
      </c>
      <c r="CE7" s="25">
        <v>221.81</v>
      </c>
      <c r="CF7" s="25">
        <v>168.56</v>
      </c>
      <c r="CG7" s="25">
        <v>167.1</v>
      </c>
      <c r="CH7" s="25">
        <v>167.86</v>
      </c>
      <c r="CI7" s="25">
        <v>173.68</v>
      </c>
      <c r="CJ7" s="25">
        <v>174.52</v>
      </c>
      <c r="CK7" s="25">
        <v>177.56</v>
      </c>
      <c r="CL7" s="25">
        <v>75.52</v>
      </c>
      <c r="CM7" s="25">
        <v>73.78</v>
      </c>
      <c r="CN7" s="25">
        <v>75.349999999999994</v>
      </c>
      <c r="CO7" s="25">
        <v>74.349999999999994</v>
      </c>
      <c r="CP7" s="25">
        <v>76.08</v>
      </c>
      <c r="CQ7" s="25">
        <v>59.51</v>
      </c>
      <c r="CR7" s="25">
        <v>59.91</v>
      </c>
      <c r="CS7" s="25">
        <v>59.4</v>
      </c>
      <c r="CT7" s="25">
        <v>59.24</v>
      </c>
      <c r="CU7" s="25">
        <v>58.77</v>
      </c>
      <c r="CV7" s="25">
        <v>59.81</v>
      </c>
      <c r="CW7" s="25">
        <v>88.19</v>
      </c>
      <c r="CX7" s="25">
        <v>93.12</v>
      </c>
      <c r="CY7" s="25">
        <v>91.36</v>
      </c>
      <c r="CZ7" s="25">
        <v>91.86</v>
      </c>
      <c r="DA7" s="25">
        <v>89.84</v>
      </c>
      <c r="DB7" s="25">
        <v>87.08</v>
      </c>
      <c r="DC7" s="25">
        <v>87.26</v>
      </c>
      <c r="DD7" s="25">
        <v>87.57</v>
      </c>
      <c r="DE7" s="25">
        <v>87.26</v>
      </c>
      <c r="DF7" s="25">
        <v>86.95</v>
      </c>
      <c r="DG7" s="25">
        <v>89.42</v>
      </c>
      <c r="DH7" s="25">
        <v>52.25</v>
      </c>
      <c r="DI7" s="25">
        <v>54.18</v>
      </c>
      <c r="DJ7" s="25">
        <v>55.88</v>
      </c>
      <c r="DK7" s="25">
        <v>57.49</v>
      </c>
      <c r="DL7" s="25">
        <v>58.83</v>
      </c>
      <c r="DM7" s="25">
        <v>48.55</v>
      </c>
      <c r="DN7" s="25">
        <v>49.2</v>
      </c>
      <c r="DO7" s="25">
        <v>50.01</v>
      </c>
      <c r="DP7" s="25">
        <v>50.99</v>
      </c>
      <c r="DQ7" s="25">
        <v>51.79</v>
      </c>
      <c r="DR7" s="25">
        <v>52.02</v>
      </c>
      <c r="DS7" s="25">
        <v>1.62</v>
      </c>
      <c r="DT7" s="25">
        <v>2.33</v>
      </c>
      <c r="DU7" s="25">
        <v>2.46</v>
      </c>
      <c r="DV7" s="25">
        <v>2.5299999999999998</v>
      </c>
      <c r="DW7" s="25">
        <v>2.79</v>
      </c>
      <c r="DX7" s="25">
        <v>17.11</v>
      </c>
      <c r="DY7" s="25">
        <v>18.329999999999998</v>
      </c>
      <c r="DZ7" s="25">
        <v>20.27</v>
      </c>
      <c r="EA7" s="25">
        <v>21.69</v>
      </c>
      <c r="EB7" s="25">
        <v>23.19</v>
      </c>
      <c r="EC7" s="25">
        <v>25.37</v>
      </c>
      <c r="ED7" s="25">
        <v>0.06</v>
      </c>
      <c r="EE7" s="25">
        <v>0.04</v>
      </c>
      <c r="EF7" s="25">
        <v>0.24</v>
      </c>
      <c r="EG7" s="25">
        <v>0.3</v>
      </c>
      <c r="EH7" s="25">
        <v>0.32</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2025-02-03T07:27:13Z</cp:lastPrinted>
  <dcterms:created xsi:type="dcterms:W3CDTF">2025-01-24T06:45:45Z</dcterms:created>
  <dcterms:modified xsi:type="dcterms:W3CDTF">2025-02-21T07:25:53Z</dcterms:modified>
  <cp:category/>
</cp:coreProperties>
</file>