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OYWoT1fHr781eO1X8K21U3bUUwVeep3TXztULZ+2zmsTFQ2pwi25eX7GPmFsP0ys4oLnQwAZFV6lvMwyspwyaw==" workbookSaltValue="2ay+dxQtoNGGWS4FSi9VRw=="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<sst xmlns="http://schemas.openxmlformats.org/spreadsheetml/2006/main" count="231" uniqueCount="115">
  <si>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</si>
  <si>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</si>
  <si>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</si>
  <si>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</si>
  <si>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</si>
  <si>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</si>
  <si>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</si>
  <si>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</si>
  <si>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</si>
  <si>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</si>
  <si>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</si>
  <si>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</si>
  <si>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</si>
  <si>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</si>
  <si>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</si>
  <si>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</si>
  <si>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</si>
  <si>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</si>
  <si>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</si>
  <si>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</si>
  <si>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</si>
  <si>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</si>
  <si>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</si>
  <si>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</si>
  <si>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</si>
  <si>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</si>
  <si>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</si>
  <si>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</si>
  <si>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</si>
  <si>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</si>
  <si>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</si>
  <si>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</si>
  <si>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</si>
  <si>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</si>
  <si>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</si>
  <si>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</si>
  <si>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</si>
  <si>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</si>
  <si>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</si>
  <si>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</si>
  <si>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</si>
  <si>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</si>
  <si>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</si>
  <si>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</si>
  <si>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</si>
  <si>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</si>
  <si>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</si>
  <si>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</si>
  <si>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</si>
  <si>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</si>
  <si>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</si>
  <si>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</si>
  <si>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</si>
  <si>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</si>
  <si>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</si>
  <si>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</si>
  <si>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</si>
  <si>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</si>
  <si>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</si>
  <si>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</si>
  <si>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</si>
  <si>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</si>
  <si>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</si>
  <si>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</si>
  <si>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</si>
  <si>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</si>
  <si>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</si>
  <si>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</si>
  <si>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</si>
  <si>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</si>
  <si>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</si>
  <si>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</si>
  <si>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</si>
  <si>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</si>
  <si>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</si>
  <si>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</si>
  <si>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</si>
  <si>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</si>
  <si>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</si>
  <si>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</si>
  <si>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</si>
  <si>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</si>
  <si>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</si>
  <si>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</si>
  <si>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</si>
  <si>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</si>
  <si>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</si>
  <si>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</si>
  <si>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</si>
  <si>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</si>
  <si>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</si>
  <si>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</si>
  <si>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</si>
  <si>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</si>
  <si>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</si>
  <si>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</si>
  <si>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</si>
  <si>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</si>
  <si>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</si>
  <si>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</si>
  <si>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</si>
  <si>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</si>
  <si>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</si>
  <si>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</si>
  <si>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</si>
  <si>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</si>
  <si>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</si>
  <si>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</si>
  <si>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</si>
  <si>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</si>
  <si>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</si>
  <si>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</si>
  <si>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前年度と比較し、使用料収入は増加したが、依然と経費回収率は80％以下と低い。ただし、収入面は一般会計補助金があるため賄えている。
　今後は、管渠や処理場の老朽化が進んでいくことから、維持修繕費の増加が見込まれる。今後は、ストックマネジメント計画に基づいた施設の修繕など、使用料収入や起債などの状況を見極めながら、収支バランスの取れた効率的な管理運営を行い、公衆衛生を維持していく。
　また、独立採算による持続可能な運営を目指し、繰入金の軽減に取り組むため、従来の下水道接続率向上による収益増のほかに、使用料金の改定も視野に入れた収益増を検討していく。</t>
    <rPh sb="1" eb="4">
      <t>ゼンネンド</t>
    </rPh>
    <rPh sb="5" eb="7">
      <t>ヒカク</t>
    </rPh>
    <rPh sb="9" eb="12">
      <t>シヨウリョウ</t>
    </rPh>
    <rPh sb="12" eb="14">
      <t>シュウニュウ</t>
    </rPh>
    <rPh sb="15" eb="17">
      <t>ゾウカ</t>
    </rPh>
    <rPh sb="21" eb="23">
      <t>イゼン</t>
    </rPh>
    <rPh sb="24" eb="26">
      <t>ケイヒ</t>
    </rPh>
    <rPh sb="26" eb="28">
      <t>カイシュウ</t>
    </rPh>
    <rPh sb="28" eb="29">
      <t>リツ</t>
    </rPh>
    <rPh sb="33" eb="35">
      <t>イカ</t>
    </rPh>
    <rPh sb="36" eb="37">
      <t>ヒク</t>
    </rPh>
    <rPh sb="167" eb="170">
      <t>コウリツテキ</t>
    </rPh>
    <phoneticPr fontId="4"/>
  </si>
  <si>
    <t>①経常収支比率　企業・施設等の使用料による収入が増加し、経常収益で最も高い割合を占める一般会計からの繰入額は減となった。一方で、今後は区域内人口の減少により減収が見込まれ、さらには、物価の上昇や老朽化による修繕費の増加が見込まれることから、長期的な視点に立った計画的な経営改善に努めていく。
②累積欠損金比率　0％だが、一般会計補助金により維持できている。
③流動比率　類似団体平均値を上回っている。流動負債は主に企業債であり、一般会計補助金により支払能力は確保されている。
④企業債残高対事業規模比率　起債償還について、使用料収入では賄えずに一般会計補助金で補っているため、数値が0％となっている。起債残高は年々減少している。
⑤経費回収率　使用料収入は増加し、基本料金の減免措置を行った前年度よりは改善されたが、80％を下回る。使用料収入不足分は一般会計補助金により賄われているが、今後は人口減少による減収が見込まれるため、さらなる経費削減と費用の計画的運用に努めていく。
⑥汚水処理原価　動力費が高騰し汚水処理費が増加した前年度と比べ、安価となった。平均値を下回っていることから適正であると思われる。
⑦施設利用率　類似団体平均値以上であり、処理能力に対し有効に施設利用している。
⑧水洗化率　少しずつ上昇しているが、依然として類似団体平均値を下回っている。引続き加入促進を行い、下水道接続率を向上させ、使用料収入の増加につなげていく。</t>
    <rPh sb="8" eb="10">
      <t>キギョウ</t>
    </rPh>
    <rPh sb="11" eb="13">
      <t>シセツ</t>
    </rPh>
    <rPh sb="13" eb="14">
      <t>トウ</t>
    </rPh>
    <rPh sb="24" eb="26">
      <t>ゾウカ</t>
    </rPh>
    <rPh sb="50" eb="52">
      <t>クリイレ</t>
    </rPh>
    <rPh sb="52" eb="53">
      <t>ガク</t>
    </rPh>
    <rPh sb="54" eb="55">
      <t>ゲン</t>
    </rPh>
    <rPh sb="60" eb="62">
      <t>イッポウ</t>
    </rPh>
    <rPh sb="67" eb="70">
      <t>クイキナイ</t>
    </rPh>
    <rPh sb="78" eb="80">
      <t>ゲンシュウ</t>
    </rPh>
    <rPh sb="91" eb="93">
      <t>ブッカ</t>
    </rPh>
    <rPh sb="94" eb="96">
      <t>ジョウショウ</t>
    </rPh>
    <rPh sb="305" eb="307">
      <t>ネンネン</t>
    </rPh>
    <rPh sb="322" eb="325">
      <t>シヨウリョウ</t>
    </rPh>
    <rPh sb="325" eb="327">
      <t>シュウニュウ</t>
    </rPh>
    <rPh sb="328" eb="330">
      <t>ゾウカ</t>
    </rPh>
    <rPh sb="332" eb="334">
      <t>キホン</t>
    </rPh>
    <rPh sb="334" eb="336">
      <t>リョウキン</t>
    </rPh>
    <rPh sb="337" eb="339">
      <t>ゲンメン</t>
    </rPh>
    <rPh sb="339" eb="341">
      <t>ソチ</t>
    </rPh>
    <rPh sb="342" eb="343">
      <t>オコナ</t>
    </rPh>
    <rPh sb="345" eb="348">
      <t>ゼンネンド</t>
    </rPh>
    <rPh sb="351" eb="353">
      <t>カイゼン</t>
    </rPh>
    <rPh sb="362" eb="364">
      <t>シタマワ</t>
    </rPh>
    <rPh sb="371" eb="373">
      <t>フソク</t>
    </rPh>
    <rPh sb="393" eb="395">
      <t>コンゴ</t>
    </rPh>
    <rPh sb="396" eb="398">
      <t>ジンコウ</t>
    </rPh>
    <rPh sb="398" eb="400">
      <t>ゲンショウ</t>
    </rPh>
    <rPh sb="403" eb="405">
      <t>ゲンシュウ</t>
    </rPh>
    <rPh sb="406" eb="408">
      <t>ミコ</t>
    </rPh>
    <rPh sb="464" eb="467">
      <t>ゼンネンド</t>
    </rPh>
    <rPh sb="468" eb="469">
      <t>クラ</t>
    </rPh>
    <rPh sb="471" eb="473">
      <t>アンカ</t>
    </rPh>
    <rPh sb="518" eb="520">
      <t>イジョウ</t>
    </rPh>
    <rPh sb="605" eb="608">
      <t>シヨウリョウ</t>
    </rPh>
    <rPh sb="608" eb="610">
      <t>シュウニュウ</t>
    </rPh>
    <rPh sb="611" eb="613">
      <t>ゾウカ</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</si>
  <si>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平成元年の整備開始後35年が経過し少しずつ老朽化が進んでいるが、耐用年数を超えた管渠はないことから、緊急的な箇所について更新を行っている状況である。
　処理場のストックマネジメント計画策定に基づき、修繕工事を行っている。管渠のストックマネジメント計画が策定されたことから、今後は令和7年度から11年度の5カ年にかけて腐食環境下の管路（約14ｋｍ）について点検調査を行い、その結果に基づき、効率的かつ計画的に修繕・維持管理を行っていく。</t>
    <rPh sb="233" eb="234">
      <t>モト</t>
    </rPh>
    <rPh sb="237" eb="239">
      <t>シュウゼン</t>
    </rPh>
    <rPh sb="239" eb="241">
      <t>コウジ</t>
    </rPh>
    <rPh sb="242" eb="2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</si>
</sst>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B4-4788-9298-AB8C4F3789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76B4-4788-9298-AB8C4F3789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45.79</c:v>
                </c:pt>
                <c:pt idx="1">
                  <c:v>45.79</c:v>
                </c:pt>
                <c:pt idx="2">
                  <c:v>45.79</c:v>
                </c:pt>
                <c:pt idx="3">
                  <c:v>45.79</c:v>
                </c:pt>
                <c:pt idx="4">
                  <c:v>45.79</c:v>
                </c:pt>
              </c:numCache>
            </c:numRef>
          </c:val>
          <c:extLst>
            <c:ext xmlns:c16="http://schemas.microsoft.com/office/drawing/2014/chart" uri="{C3380CC4-5D6E-409C-BE32-E72D297353CC}">
              <c16:uniqueId val="{00000000-2089-42EE-8432-6BDE39DF3A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2089-42EE-8432-6BDE39DF3A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75.14</c:v>
                </c:pt>
                <c:pt idx="1">
                  <c:v>77.489999999999995</c:v>
                </c:pt>
                <c:pt idx="2">
                  <c:v>79.19</c:v>
                </c:pt>
                <c:pt idx="3">
                  <c:v>79.069999999999993</c:v>
                </c:pt>
                <c:pt idx="4">
                  <c:v>79.260000000000005</c:v>
                </c:pt>
              </c:numCache>
            </c:numRef>
          </c:val>
          <c:extLst>
            <c:ext xmlns:c16="http://schemas.microsoft.com/office/drawing/2014/chart" uri="{C3380CC4-5D6E-409C-BE32-E72D297353CC}">
              <c16:uniqueId val="{00000000-4A7F-44A7-AC0B-8A6BC02662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4A7F-44A7-AC0B-8A6BC02662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104.18</c:v>
                </c:pt>
                <c:pt idx="1">
                  <c:v>100.55</c:v>
                </c:pt>
                <c:pt idx="2">
                  <c:v>102.54</c:v>
                </c:pt>
                <c:pt idx="3">
                  <c:v>102.73</c:v>
                </c:pt>
                <c:pt idx="4">
                  <c:v>103.29</c:v>
                </c:pt>
              </c:numCache>
            </c:numRef>
          </c:val>
          <c:extLst>
            <c:ext xmlns:c16="http://schemas.microsoft.com/office/drawing/2014/chart" uri="{C3380CC4-5D6E-409C-BE32-E72D297353CC}">
              <c16:uniqueId val="{00000000-1DED-424B-BF77-F2861E3E82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1DED-424B-BF77-F2861E3E82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2.98</c:v>
                </c:pt>
                <c:pt idx="1">
                  <c:v>5.96</c:v>
                </c:pt>
                <c:pt idx="2">
                  <c:v>8.94</c:v>
                </c:pt>
                <c:pt idx="3">
                  <c:v>11.89</c:v>
                </c:pt>
                <c:pt idx="4">
                  <c:v>14.84</c:v>
                </c:pt>
              </c:numCache>
            </c:numRef>
          </c:val>
          <c:extLst>
            <c:ext xmlns:c16="http://schemas.microsoft.com/office/drawing/2014/chart" uri="{C3380CC4-5D6E-409C-BE32-E72D297353CC}">
              <c16:uniqueId val="{00000000-E474-4842-9F8A-3A50C61771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E474-4842-9F8A-3A50C61771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5-4619-9509-74DFBDD2C2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D505-4619-9509-74DFBDD2C2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97-429C-9283-7BC5F8F3D3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4397-429C-9283-7BC5F8F3D3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4.47</c:v>
                </c:pt>
                <c:pt idx="1">
                  <c:v>19.100000000000001</c:v>
                </c:pt>
                <c:pt idx="2">
                  <c:v>37.81</c:v>
                </c:pt>
                <c:pt idx="3">
                  <c:v>47.34</c:v>
                </c:pt>
                <c:pt idx="4">
                  <c:v>62.32</c:v>
                </c:pt>
              </c:numCache>
            </c:numRef>
          </c:val>
          <c:extLst>
            <c:ext xmlns:c16="http://schemas.microsoft.com/office/drawing/2014/chart" uri="{C3380CC4-5D6E-409C-BE32-E72D297353CC}">
              <c16:uniqueId val="{00000000-5C8D-4D51-A4CA-E2A2AA6B83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5C8D-4D51-A4CA-E2A2AA6B83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F5-4DAD-99B4-DB20D72A32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7BF5-4DAD-99B4-DB20D72A32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84.81</c:v>
                </c:pt>
                <c:pt idx="1">
                  <c:v>79.2</c:v>
                </c:pt>
                <c:pt idx="2">
                  <c:v>75.97</c:v>
                </c:pt>
                <c:pt idx="3">
                  <c:v>64.42</c:v>
                </c:pt>
                <c:pt idx="4">
                  <c:v>76.56</c:v>
                </c:pt>
              </c:numCache>
            </c:numRef>
          </c:val>
          <c:extLst>
            <c:ext xmlns:c16="http://schemas.microsoft.com/office/drawing/2014/chart" uri="{C3380CC4-5D6E-409C-BE32-E72D297353CC}">
              <c16:uniqueId val="{00000000-8355-4652-A79B-1E339EEDCB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8355-4652-A79B-1E339EEDCB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161.43</c:v>
                </c:pt>
                <c:pt idx="2">
                  <c:v>168.04</c:v>
                </c:pt>
                <c:pt idx="3">
                  <c:v>181.27</c:v>
                </c:pt>
                <c:pt idx="4">
                  <c:v>167.36</c:v>
                </c:pt>
              </c:numCache>
            </c:numRef>
          </c:val>
          <c:extLst>
            <c:ext xmlns:c16="http://schemas.microsoft.com/office/drawing/2014/chart" uri="{C3380CC4-5D6E-409C-BE32-E72D297353CC}">
              <c16:uniqueId val="{00000000-99DA-44C5-BB87-B144339602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99DA-44C5-BB87-B144339602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かすみがうら市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40369</v>
      </c>
      <c r="AM8" s="41"/>
      <c r="AN8" s="41"/>
      <c r="AO8" s="41"/>
      <c r="AP8" s="41"/>
      <c r="AQ8" s="41"/>
      <c r="AR8" s="41"/>
      <c r="AS8" s="41"/>
      <c r="AT8" s="34">
        <f>データ!T6</f>
        <v>156.6</v>
      </c>
      <c r="AU8" s="34"/>
      <c r="AV8" s="34"/>
      <c r="AW8" s="34"/>
      <c r="AX8" s="34"/>
      <c r="AY8" s="34"/>
      <c r="AZ8" s="34"/>
      <c r="BA8" s="34"/>
      <c r="BB8" s="34">
        <f>データ!U6</f>
        <v>257.77999999999997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65.180000000000007</v>
      </c>
      <c r="J10" s="34"/>
      <c r="K10" s="34"/>
      <c r="L10" s="34"/>
      <c r="M10" s="34"/>
      <c r="N10" s="34"/>
      <c r="O10" s="34"/>
      <c r="P10" s="34">
        <f>データ!P6</f>
        <v>11.98</v>
      </c>
      <c r="Q10" s="34"/>
      <c r="R10" s="34"/>
      <c r="S10" s="34"/>
      <c r="T10" s="34"/>
      <c r="U10" s="34"/>
      <c r="V10" s="34"/>
      <c r="W10" s="34">
        <f>データ!Q6</f>
        <v>89.57</v>
      </c>
      <c r="X10" s="34"/>
      <c r="Y10" s="34"/>
      <c r="Z10" s="34"/>
      <c r="AA10" s="34"/>
      <c r="AB10" s="34"/>
      <c r="AC10" s="34"/>
      <c r="AD10" s="41">
        <f>データ!R6</f>
        <v>2530</v>
      </c>
      <c r="AE10" s="41"/>
      <c r="AF10" s="41"/>
      <c r="AG10" s="41"/>
      <c r="AH10" s="41"/>
      <c r="AI10" s="41"/>
      <c r="AJ10" s="41"/>
      <c r="AK10" s="2"/>
      <c r="AL10" s="41">
        <f>データ!V6</f>
        <v>4811</v>
      </c>
      <c r="AM10" s="41"/>
      <c r="AN10" s="41"/>
      <c r="AO10" s="41"/>
      <c r="AP10" s="41"/>
      <c r="AQ10" s="41"/>
      <c r="AR10" s="41"/>
      <c r="AS10" s="41"/>
      <c r="AT10" s="34">
        <f>データ!W6</f>
        <v>2.93</v>
      </c>
      <c r="AU10" s="34"/>
      <c r="AV10" s="34"/>
      <c r="AW10" s="34"/>
      <c r="AX10" s="34"/>
      <c r="AY10" s="34"/>
      <c r="AZ10" s="34"/>
      <c r="BA10" s="34"/>
      <c r="BB10" s="34">
        <f>データ!X6</f>
        <v>1641.98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9"/>
      <c r="BM60" s="80"/>
      <c r="BN60" s="80"/>
      <c r="BO60" s="80"/>
      <c r="BP60" s="80"/>
      <c r="BQ60" s="80"/>
      <c r="BR60" s="80"/>
      <c r="BS60" s="80"/>
      <c r="BT60" s="80"/>
      <c r="BU60" s="80"/>
      <c r="BV60" s="80"/>
      <c r="BW60" s="80"/>
      <c r="BX60" s="80"/>
      <c r="BY60" s="80"/>
      <c r="BZ60" s="8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C1FLdLoX7BLoq34GDsi8U0IUQ5bLNL1RJ5o6pcDALz9h7aoVFW5dmShWjKmBnOB/vlYlOtN5FE0Uqcjna7bkPQ==" saltValue="MHltZ98RppqjmPBJAifn0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82309</v>
      </c>
      <c r="D6" s="19">
        <f t="shared" si="3"/>
        <v>46</v>
      </c>
      <c r="E6" s="19">
        <f t="shared" si="3"/>
        <v>17</v>
      </c>
      <c r="F6" s="19">
        <f t="shared" si="3"/>
        <v>4</v>
      </c>
      <c r="G6" s="19">
        <f t="shared" si="3"/>
        <v>0</v>
      </c>
      <c r="H6" s="19" t="str">
        <f t="shared" si="3"/>
        <v>茨城県　かすみがうら市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65.180000000000007</v>
      </c>
      <c r="P6" s="20">
        <f t="shared" si="3"/>
        <v>11.98</v>
      </c>
      <c r="Q6" s="20">
        <f t="shared" si="3"/>
        <v>89.57</v>
      </c>
      <c r="R6" s="20">
        <f t="shared" si="3"/>
        <v>2530</v>
      </c>
      <c r="S6" s="20">
        <f t="shared" si="3"/>
        <v>40369</v>
      </c>
      <c r="T6" s="20">
        <f t="shared" si="3"/>
        <v>156.6</v>
      </c>
      <c r="U6" s="20">
        <f t="shared" si="3"/>
        <v>257.77999999999997</v>
      </c>
      <c r="V6" s="20">
        <f t="shared" si="3"/>
        <v>4811</v>
      </c>
      <c r="W6" s="20">
        <f t="shared" si="3"/>
        <v>2.93</v>
      </c>
      <c r="X6" s="20">
        <f t="shared" si="3"/>
        <v>1641.98</v>
      </c>
      <c r="Y6" s="21">
        <f>IF(Y7="",NA(),Y7)</f>
        <v>104.18</v>
      </c>
      <c r="Z6" s="21">
        <f t="shared" ref="Z6:AH6" si="4">IF(Z7="",NA(),Z7)</f>
        <v>100.55</v>
      </c>
      <c r="AA6" s="21">
        <f t="shared" si="4"/>
        <v>102.54</v>
      </c>
      <c r="AB6" s="21">
        <f t="shared" si="4"/>
        <v>102.73</v>
      </c>
      <c r="AC6" s="21">
        <f t="shared" si="4"/>
        <v>103.29</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4.47</v>
      </c>
      <c r="AV6" s="21">
        <f t="shared" ref="AV6:BD6" si="6">IF(AV7="",NA(),AV7)</f>
        <v>19.100000000000001</v>
      </c>
      <c r="AW6" s="21">
        <f t="shared" si="6"/>
        <v>37.81</v>
      </c>
      <c r="AX6" s="21">
        <f t="shared" si="6"/>
        <v>47.34</v>
      </c>
      <c r="AY6" s="21">
        <f t="shared" si="6"/>
        <v>62.32</v>
      </c>
      <c r="AZ6" s="21">
        <f t="shared" si="6"/>
        <v>53.44</v>
      </c>
      <c r="BA6" s="21">
        <f t="shared" si="6"/>
        <v>46.85</v>
      </c>
      <c r="BB6" s="21">
        <f t="shared" si="6"/>
        <v>44.35</v>
      </c>
      <c r="BC6" s="21">
        <f t="shared" si="6"/>
        <v>41.51</v>
      </c>
      <c r="BD6" s="21">
        <f t="shared" si="6"/>
        <v>45.01</v>
      </c>
      <c r="BE6" s="20" t="str">
        <f>IF(BE7="","",IF(BE7="-","【-】","【"&amp;SUBSTITUTE(TEXT(BE7,"#,##0.00"),"-","△")&amp;"】"))</f>
        <v>【48.91】</v>
      </c>
      <c r="BF6" s="20">
        <f>IF(BF7="",NA(),BF7)</f>
        <v>0</v>
      </c>
      <c r="BG6" s="20">
        <f t="shared" ref="BG6:BO6" si="7">IF(BG7="",NA(),BG7)</f>
        <v>0</v>
      </c>
      <c r="BH6" s="20">
        <f t="shared" si="7"/>
        <v>0</v>
      </c>
      <c r="BI6" s="20">
        <f t="shared" si="7"/>
        <v>0</v>
      </c>
      <c r="BJ6" s="20">
        <f t="shared" si="7"/>
        <v>0</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84.81</v>
      </c>
      <c r="BR6" s="21">
        <f t="shared" ref="BR6:BZ6" si="8">IF(BR7="",NA(),BR7)</f>
        <v>79.2</v>
      </c>
      <c r="BS6" s="21">
        <f t="shared" si="8"/>
        <v>75.97</v>
      </c>
      <c r="BT6" s="21">
        <f t="shared" si="8"/>
        <v>64.42</v>
      </c>
      <c r="BU6" s="21">
        <f t="shared" si="8"/>
        <v>76.56</v>
      </c>
      <c r="BV6" s="21">
        <f t="shared" si="8"/>
        <v>84.3</v>
      </c>
      <c r="BW6" s="21">
        <f t="shared" si="8"/>
        <v>82.88</v>
      </c>
      <c r="BX6" s="21">
        <f t="shared" si="8"/>
        <v>82.53</v>
      </c>
      <c r="BY6" s="21">
        <f t="shared" si="8"/>
        <v>81.81</v>
      </c>
      <c r="BZ6" s="21">
        <f t="shared" si="8"/>
        <v>82.27</v>
      </c>
      <c r="CA6" s="20" t="str">
        <f>IF(CA7="","",IF(CA7="-","【-】","【"&amp;SUBSTITUTE(TEXT(CA7,"#,##0.00"),"-","△")&amp;"】"))</f>
        <v>【75.33】</v>
      </c>
      <c r="CB6" s="21">
        <f>IF(CB7="",NA(),CB7)</f>
        <v>150</v>
      </c>
      <c r="CC6" s="21">
        <f t="shared" ref="CC6:CK6" si="9">IF(CC7="",NA(),CC7)</f>
        <v>161.43</v>
      </c>
      <c r="CD6" s="21">
        <f t="shared" si="9"/>
        <v>168.04</v>
      </c>
      <c r="CE6" s="21">
        <f t="shared" si="9"/>
        <v>181.27</v>
      </c>
      <c r="CF6" s="21">
        <f t="shared" si="9"/>
        <v>167.36</v>
      </c>
      <c r="CG6" s="21">
        <f t="shared" si="9"/>
        <v>185.47</v>
      </c>
      <c r="CH6" s="21">
        <f t="shared" si="9"/>
        <v>187.76</v>
      </c>
      <c r="CI6" s="21">
        <f t="shared" si="9"/>
        <v>190.48</v>
      </c>
      <c r="CJ6" s="21">
        <f t="shared" si="9"/>
        <v>193.59</v>
      </c>
      <c r="CK6" s="21">
        <f t="shared" si="9"/>
        <v>194.42</v>
      </c>
      <c r="CL6" s="20" t="str">
        <f>IF(CL7="","",IF(CL7="-","【-】","【"&amp;SUBSTITUTE(TEXT(CL7,"#,##0.00"),"-","△")&amp;"】"))</f>
        <v>【215.73】</v>
      </c>
      <c r="CM6" s="21">
        <f>IF(CM7="",NA(),CM7)</f>
        <v>45.79</v>
      </c>
      <c r="CN6" s="21">
        <f t="shared" ref="CN6:CV6" si="10">IF(CN7="",NA(),CN7)</f>
        <v>45.79</v>
      </c>
      <c r="CO6" s="21">
        <f t="shared" si="10"/>
        <v>45.79</v>
      </c>
      <c r="CP6" s="21">
        <f t="shared" si="10"/>
        <v>45.79</v>
      </c>
      <c r="CQ6" s="21">
        <f t="shared" si="10"/>
        <v>45.79</v>
      </c>
      <c r="CR6" s="21">
        <f t="shared" si="10"/>
        <v>45.68</v>
      </c>
      <c r="CS6" s="21">
        <f t="shared" si="10"/>
        <v>45.87</v>
      </c>
      <c r="CT6" s="21">
        <f t="shared" si="10"/>
        <v>44.24</v>
      </c>
      <c r="CU6" s="21">
        <f t="shared" si="10"/>
        <v>45.3</v>
      </c>
      <c r="CV6" s="21">
        <f t="shared" si="10"/>
        <v>45.6</v>
      </c>
      <c r="CW6" s="20" t="str">
        <f>IF(CW7="","",IF(CW7="-","【-】","【"&amp;SUBSTITUTE(TEXT(CW7,"#,##0.00"),"-","△")&amp;"】"))</f>
        <v>【43.28】</v>
      </c>
      <c r="CX6" s="21">
        <f>IF(CX7="",NA(),CX7)</f>
        <v>75.14</v>
      </c>
      <c r="CY6" s="21">
        <f t="shared" ref="CY6:DG6" si="11">IF(CY7="",NA(),CY7)</f>
        <v>77.489999999999995</v>
      </c>
      <c r="CZ6" s="21">
        <f t="shared" si="11"/>
        <v>79.19</v>
      </c>
      <c r="DA6" s="21">
        <f t="shared" si="11"/>
        <v>79.069999999999993</v>
      </c>
      <c r="DB6" s="21">
        <f t="shared" si="11"/>
        <v>79.260000000000005</v>
      </c>
      <c r="DC6" s="21">
        <f t="shared" si="11"/>
        <v>87.96</v>
      </c>
      <c r="DD6" s="21">
        <f t="shared" si="11"/>
        <v>87.65</v>
      </c>
      <c r="DE6" s="21">
        <f t="shared" si="11"/>
        <v>88.15</v>
      </c>
      <c r="DF6" s="21">
        <f t="shared" si="11"/>
        <v>88.37</v>
      </c>
      <c r="DG6" s="21">
        <f t="shared" si="11"/>
        <v>88.66</v>
      </c>
      <c r="DH6" s="20" t="str">
        <f>IF(DH7="","",IF(DH7="-","【-】","【"&amp;SUBSTITUTE(TEXT(DH7,"#,##0.00"),"-","△")&amp;"】"))</f>
        <v>【86.21】</v>
      </c>
      <c r="DI6" s="21">
        <f>IF(DI7="",NA(),DI7)</f>
        <v>2.98</v>
      </c>
      <c r="DJ6" s="21">
        <f t="shared" ref="DJ6:DR6" si="12">IF(DJ7="",NA(),DJ7)</f>
        <v>5.96</v>
      </c>
      <c r="DK6" s="21">
        <f t="shared" si="12"/>
        <v>8.94</v>
      </c>
      <c r="DL6" s="21">
        <f t="shared" si="12"/>
        <v>11.89</v>
      </c>
      <c r="DM6" s="21">
        <f t="shared" si="12"/>
        <v>14.84</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82309</v>
      </c>
      <c r="D7" s="23">
        <v>46</v>
      </c>
      <c r="E7" s="23">
        <v>17</v>
      </c>
      <c r="F7" s="23">
        <v>4</v>
      </c>
      <c r="G7" s="23">
        <v>0</v>
      </c>
      <c r="H7" s="23" t="s">
        <v>96</v>
      </c>
      <c r="I7" s="23" t="s">
        <v>97</v>
      </c>
      <c r="J7" s="23" t="s">
        <v>98</v>
      </c>
      <c r="K7" s="23" t="s">
        <v>99</v>
      </c>
      <c r="L7" s="23" t="s">
        <v>100</v>
      </c>
      <c r="M7" s="23" t="s">
        <v>101</v>
      </c>
      <c r="N7" s="24" t="s">
        <v>102</v>
      </c>
      <c r="O7" s="24">
        <v>65.180000000000007</v>
      </c>
      <c r="P7" s="24">
        <v>11.98</v>
      </c>
      <c r="Q7" s="24">
        <v>89.57</v>
      </c>
      <c r="R7" s="24">
        <v>2530</v>
      </c>
      <c r="S7" s="24">
        <v>40369</v>
      </c>
      <c r="T7" s="24">
        <v>156.6</v>
      </c>
      <c r="U7" s="24">
        <v>257.77999999999997</v>
      </c>
      <c r="V7" s="24">
        <v>4811</v>
      </c>
      <c r="W7" s="24">
        <v>2.93</v>
      </c>
      <c r="X7" s="24">
        <v>1641.98</v>
      </c>
      <c r="Y7" s="24">
        <v>104.18</v>
      </c>
      <c r="Z7" s="24">
        <v>100.55</v>
      </c>
      <c r="AA7" s="24">
        <v>102.54</v>
      </c>
      <c r="AB7" s="24">
        <v>102.73</v>
      </c>
      <c r="AC7" s="24">
        <v>103.29</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4.47</v>
      </c>
      <c r="AV7" s="24">
        <v>19.100000000000001</v>
      </c>
      <c r="AW7" s="24">
        <v>37.81</v>
      </c>
      <c r="AX7" s="24">
        <v>47.34</v>
      </c>
      <c r="AY7" s="24">
        <v>62.32</v>
      </c>
      <c r="AZ7" s="24">
        <v>53.44</v>
      </c>
      <c r="BA7" s="24">
        <v>46.85</v>
      </c>
      <c r="BB7" s="24">
        <v>44.35</v>
      </c>
      <c r="BC7" s="24">
        <v>41.51</v>
      </c>
      <c r="BD7" s="24">
        <v>45.01</v>
      </c>
      <c r="BE7" s="24">
        <v>48.91</v>
      </c>
      <c r="BF7" s="24">
        <v>0</v>
      </c>
      <c r="BG7" s="24">
        <v>0</v>
      </c>
      <c r="BH7" s="24">
        <v>0</v>
      </c>
      <c r="BI7" s="24">
        <v>0</v>
      </c>
      <c r="BJ7" s="24">
        <v>0</v>
      </c>
      <c r="BK7" s="24">
        <v>1267.3900000000001</v>
      </c>
      <c r="BL7" s="24">
        <v>1268.6300000000001</v>
      </c>
      <c r="BM7" s="24">
        <v>1283.69</v>
      </c>
      <c r="BN7" s="24">
        <v>1160.22</v>
      </c>
      <c r="BO7" s="24">
        <v>1141.98</v>
      </c>
      <c r="BP7" s="24">
        <v>1156.82</v>
      </c>
      <c r="BQ7" s="24">
        <v>84.81</v>
      </c>
      <c r="BR7" s="24">
        <v>79.2</v>
      </c>
      <c r="BS7" s="24">
        <v>75.97</v>
      </c>
      <c r="BT7" s="24">
        <v>64.42</v>
      </c>
      <c r="BU7" s="24">
        <v>76.56</v>
      </c>
      <c r="BV7" s="24">
        <v>84.3</v>
      </c>
      <c r="BW7" s="24">
        <v>82.88</v>
      </c>
      <c r="BX7" s="24">
        <v>82.53</v>
      </c>
      <c r="BY7" s="24">
        <v>81.81</v>
      </c>
      <c r="BZ7" s="24">
        <v>82.27</v>
      </c>
      <c r="CA7" s="24">
        <v>75.33</v>
      </c>
      <c r="CB7" s="24">
        <v>150</v>
      </c>
      <c r="CC7" s="24">
        <v>161.43</v>
      </c>
      <c r="CD7" s="24">
        <v>168.04</v>
      </c>
      <c r="CE7" s="24">
        <v>181.27</v>
      </c>
      <c r="CF7" s="24">
        <v>167.36</v>
      </c>
      <c r="CG7" s="24">
        <v>185.47</v>
      </c>
      <c r="CH7" s="24">
        <v>187.76</v>
      </c>
      <c r="CI7" s="24">
        <v>190.48</v>
      </c>
      <c r="CJ7" s="24">
        <v>193.59</v>
      </c>
      <c r="CK7" s="24">
        <v>194.42</v>
      </c>
      <c r="CL7" s="24">
        <v>215.73</v>
      </c>
      <c r="CM7" s="24">
        <v>45.79</v>
      </c>
      <c r="CN7" s="24">
        <v>45.79</v>
      </c>
      <c r="CO7" s="24">
        <v>45.79</v>
      </c>
      <c r="CP7" s="24">
        <v>45.79</v>
      </c>
      <c r="CQ7" s="24">
        <v>45.79</v>
      </c>
      <c r="CR7" s="24">
        <v>45.68</v>
      </c>
      <c r="CS7" s="24">
        <v>45.87</v>
      </c>
      <c r="CT7" s="24">
        <v>44.24</v>
      </c>
      <c r="CU7" s="24">
        <v>45.3</v>
      </c>
      <c r="CV7" s="24">
        <v>45.6</v>
      </c>
      <c r="CW7" s="24">
        <v>43.28</v>
      </c>
      <c r="CX7" s="24">
        <v>75.14</v>
      </c>
      <c r="CY7" s="24">
        <v>77.489999999999995</v>
      </c>
      <c r="CZ7" s="24">
        <v>79.19</v>
      </c>
      <c r="DA7" s="24">
        <v>79.069999999999993</v>
      </c>
      <c r="DB7" s="24">
        <v>79.260000000000005</v>
      </c>
      <c r="DC7" s="24">
        <v>87.96</v>
      </c>
      <c r="DD7" s="24">
        <v>87.65</v>
      </c>
      <c r="DE7" s="24">
        <v>88.15</v>
      </c>
      <c r="DF7" s="24">
        <v>88.37</v>
      </c>
      <c r="DG7" s="24">
        <v>88.66</v>
      </c>
      <c r="DH7" s="24">
        <v>86.21</v>
      </c>
      <c r="DI7" s="24">
        <v>2.98</v>
      </c>
      <c r="DJ7" s="24">
        <v>5.96</v>
      </c>
      <c r="DK7" s="24">
        <v>8.94</v>
      </c>
      <c r="DL7" s="24">
        <v>11.89</v>
      </c>
      <c r="DM7" s="24">
        <v>14.84</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2025-01-24T07:10:01Z</dcterms:created>
  <dcterms:modified xsi:type="dcterms:W3CDTF">2025-02-21T01:03:23Z</dcterms:modified>
  <cp:category/>
</cp:coreProperties>
</file>