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HJPC460\Desktop\"/>
    </mc:Choice>
  </mc:AlternateContent>
  <xr:revisionPtr revIDLastSave="0" documentId="13_ncr:1_{919DEF71-44A2-43F9-BB9E-F25E8CC02650}" xr6:coauthVersionLast="47" xr6:coauthVersionMax="47" xr10:uidLastSave="{00000000-0000-0000-0000-000000000000}"/>
  <workbookProtection workbookAlgorithmName="SHA-512" workbookHashValue="51rAU6GLBPVYVjCPRcCppOyPZfMqXymHWQBDj0PyD6or256CO89o0bOS19TSLMt1yV1SA6ER0WCPMYTwZ9bKVw==" workbookSaltValue="aXWJN5mK11TfKfjZBBhFTA==" workbookSpinCount="100000" lockStructure="1"/>
  <bookViews>
    <workbookView xWindow="-120" yWindow="-120" windowWidth="20730" windowHeight="110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W10" i="4" s="1"/>
  <c r="P6" i="5"/>
  <c r="O6" i="5"/>
  <c r="I10" i="4" s="1"/>
  <c r="N6" i="5"/>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H86" i="4"/>
  <c r="E86" i="4"/>
  <c r="BB10" i="4"/>
  <c r="AT10" i="4"/>
  <c r="P10" i="4"/>
  <c r="B10" i="4"/>
  <c r="BB8" i="4"/>
  <c r="AT8" i="4"/>
  <c r="AD8" i="4"/>
  <c r="W8" i="4"/>
  <c r="P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<sst xmlns="http://schemas.openxmlformats.org/spreadsheetml/2006/main" count="236" uniqueCount="120">
  <si>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</si>
  <si>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</si>
  <si>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</si>
  <si>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</si>
  <si>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</si>
  <si>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</si>
  <si>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</si>
  <si>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</si>
  <si>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</si>
  <si>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</si>
  <si>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</si>
  <si>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</si>
  <si>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</si>
  <si>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</si>
  <si>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</si>
  <si>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</si>
  <si>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</si>
  <si>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</si>
  <si>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</si>
  <si>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</si>
  <si>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</si>
  <si>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</si>
  <si>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</si>
  <si>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</si>
  <si>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</si>
  <si>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</si>
  <si>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</si>
  <si>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</si>
  <si>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</si>
  <si>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</si>
  <si>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</si>
  <si>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</si>
  <si>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</si>
  <si>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</si>
  <si>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</si>
  <si>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</si>
  <si>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</si>
  <si>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</si>
  <si>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</si>
  <si>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</si>
  <si>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</si>
  <si>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</si>
  <si>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</si>
  <si>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</si>
  <si>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</si>
  <si>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</si>
  <si>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</si>
  <si>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</si>
  <si>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</si>
  <si>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</si>
  <si>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</si>
  <si>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</si>
  <si>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</si>
  <si>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</si>
  <si>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</si>
  <si>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</si>
  <si>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</si>
  <si>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</si>
  <si>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</si>
  <si>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</si>
  <si>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</si>
  <si>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</si>
  <si>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</si>
  <si>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</si>
  <si>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</si>
  <si>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</si>
  <si>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</si>
  <si>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</si>
  <si>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</si>
  <si>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</si>
  <si>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</si>
  <si>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</si>
  <si>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</si>
  <si>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</si>
  <si>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</si>
  <si>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</si>
  <si>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</si>
  <si>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</si>
  <si>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</si>
  <si>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</si>
  <si>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</si>
  <si>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</si>
  <si>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</si>
  <si>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</si>
  <si>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</si>
  <si>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</si>
  <si>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</si>
  <si>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</si>
  <si>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</si>
  <si>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</si>
  <si>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</si>
  <si>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</si>
  <si>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</si>
  <si>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</si>
  <si>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</si>
  <si>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</si>
  <si>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</si>
  <si>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</si>
  <si>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鉾田市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</si>
  <si>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</si>
  <si>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</si>
  <si>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</si>
  <si>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</si>
  <si>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</si>
  <si>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</si>
  <si>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</si>
  <si>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</si>
  <si>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</si>
  <si>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</si>
  <si>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</si>
  <si>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</si>
  <si>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</si>
  <si>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</si>
  <si>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</si>
  <si>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</si>
  <si>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</si>
  <si>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</si>
  <si>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①収益的収支比率
　令和6年度から地方公営企業法の全部を適用するため、打切り決算を行ったことにより、総収益が減となっている。総費用は前年度比で減となっているものの、地方債元金償還金が年々増額していることで、収益的収支比率が100%を割り込んでいる。
④企業債残高対事業規模比率
　一般会計からの全額繰入により企業債残高対事業規模比率は0となっている。
⑤経費回収率
　接続者は年々増加しているが、打切り決算の影響で下水道使用料が減となっていることから、経費回収率が前年度比で減となっている。
⑥汚水処理原価
　人件費や処理場費の増により汚水処理費が増額、有収水量も引き続き減の傾向が続いていることから、汚水処理原価が増額となっている。接続推進による有収水量の向上を図るとともに、適切な下水道施設の維持管理に努めていくことで、増額傾向を抑えていきたい。
⑦施設利用率
　接続者数の増加に伴い処理水量が増加、延いては施設使用率も年々増加傾向にある。引き続き、効率的な施設運用に関して経過を見守りたい。
⑧水洗化率
 接続者増加に伴い汚水処理人口も増加、延いては水洗化率も微増に推移している。</t>
    <phoneticPr fontId="4"/>
  </si>
  <si>
    <t>③管渠改善率
　東日本大震災の影響により、平成26年度までは管渠修繕に費用を要していたが、それ以降は施設も新しく、平成28年度以降の管渠改善率は0である。
　青山・美原地区農業集落排水処理施設は、平成7年度に事業着手し、平成14年4月に供用開始して20年が経過、法定耐用年数を超える管渠はないが、電気機械類の耐用年数をまもなく迎えるため、最適整備構想を基に適正な時期に修繕・更新を行っていく予定である。
　上島西部地区は平成24年4月から供用開始、舟木地区（第１期）は平成25年4月から供用開始、舟木地区（第2期）についても平成29年4月供用開始となっているため、今後は耐用年数の到来に合わせて計画的に更新を進めていく予定である。</t>
    <phoneticPr fontId="4"/>
  </si>
  <si>
    <t>　農業集落排水事業は平成29年3月に舟木地区（第2期）まで整備が完了し、ベストプランの中では新規採択地区の予定はない。
　使用料収入は増加傾向が続いており、経営戦略の目標額と比較すると3％増を維持しているが、人件費を中心とした維持管理費用が増額傾向であることから、一層の接続推進を推し進め、経営の安定化に努める必要がある。
　令和6年度から地方公営企業法の適用を取り入れた企業会計の移行により、経営基盤の強化と財政マネジメントの向上に取り組んでいくとともに、汚水処理施設の広域化・共同化等、維持管理費の更なる削減を検討し、持続可能な事業運営を目指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</si>
</sst>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FA-4DA0-969A-3414D052DCC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ADFA-4DA0-969A-3414D052DCC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43.23</c:v>
                </c:pt>
                <c:pt idx="1">
                  <c:v>45.86</c:v>
                </c:pt>
                <c:pt idx="2">
                  <c:v>46.51</c:v>
                </c:pt>
                <c:pt idx="3">
                  <c:v>47.01</c:v>
                </c:pt>
                <c:pt idx="4">
                  <c:v>47.33</c:v>
                </c:pt>
              </c:numCache>
            </c:numRef>
          </c:val>
          <c:extLst>
            <c:ext xmlns:c16="http://schemas.microsoft.com/office/drawing/2014/chart" uri="{C3380CC4-5D6E-409C-BE32-E72D297353CC}">
              <c16:uniqueId val="{00000000-7207-4423-9C1E-DE16B31304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7207-4423-9C1E-DE16B31304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59.48</c:v>
                </c:pt>
                <c:pt idx="1">
                  <c:v>61.54</c:v>
                </c:pt>
                <c:pt idx="2">
                  <c:v>64.680000000000007</c:v>
                </c:pt>
                <c:pt idx="3">
                  <c:v>65.47</c:v>
                </c:pt>
                <c:pt idx="4">
                  <c:v>66.180000000000007</c:v>
                </c:pt>
              </c:numCache>
            </c:numRef>
          </c:val>
          <c:extLst>
            <c:ext xmlns:c16="http://schemas.microsoft.com/office/drawing/2014/chart" uri="{C3380CC4-5D6E-409C-BE32-E72D297353CC}">
              <c16:uniqueId val="{00000000-E0D8-45EA-B56A-AEBEEF83D0E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E0D8-45EA-B56A-AEBEEF83D0E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93.9</c:v>
                </c:pt>
                <c:pt idx="1">
                  <c:v>95.18</c:v>
                </c:pt>
                <c:pt idx="2">
                  <c:v>93.88</c:v>
                </c:pt>
                <c:pt idx="3">
                  <c:v>93.62</c:v>
                </c:pt>
                <c:pt idx="4">
                  <c:v>87.44</c:v>
                </c:pt>
              </c:numCache>
            </c:numRef>
          </c:val>
          <c:extLst>
            <c:ext xmlns:c16="http://schemas.microsoft.com/office/drawing/2014/chart" uri="{C3380CC4-5D6E-409C-BE32-E72D297353CC}">
              <c16:uniqueId val="{00000000-D27D-463D-B4F3-7F9C8D8CEFE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7D-463D-B4F3-7F9C8D8CEFE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5E-4F31-9BCB-988AED438F9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5E-4F31-9BCB-988AED438F9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A7-4DFB-8279-3B252884990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A7-4DFB-8279-3B252884990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45-48A0-A339-14942B45694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45-48A0-A339-14942B45694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77-4382-A3C3-5FFC30F68E9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77-4382-A3C3-5FFC30F68E9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A0-4675-9EA8-AE858509667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E8A0-4675-9EA8-AE858509667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31.87</c:v>
                </c:pt>
                <c:pt idx="1">
                  <c:v>33.99</c:v>
                </c:pt>
                <c:pt idx="2">
                  <c:v>32.729999999999997</c:v>
                </c:pt>
                <c:pt idx="3">
                  <c:v>37.130000000000003</c:v>
                </c:pt>
                <c:pt idx="4">
                  <c:v>33.659999999999997</c:v>
                </c:pt>
              </c:numCache>
            </c:numRef>
          </c:val>
          <c:extLst>
            <c:ext xmlns:c16="http://schemas.microsoft.com/office/drawing/2014/chart" uri="{C3380CC4-5D6E-409C-BE32-E72D297353CC}">
              <c16:uniqueId val="{00000000-B25F-4CAC-BB80-26CA6D2D428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B25F-4CAC-BB80-26CA6D2D428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419.45</c:v>
                </c:pt>
                <c:pt idx="1">
                  <c:v>396</c:v>
                </c:pt>
                <c:pt idx="2">
                  <c:v>415.01</c:v>
                </c:pt>
                <c:pt idx="3">
                  <c:v>432.08</c:v>
                </c:pt>
                <c:pt idx="4">
                  <c:v>436.73</c:v>
                </c:pt>
              </c:numCache>
            </c:numRef>
          </c:val>
          <c:extLst>
            <c:ext xmlns:c16="http://schemas.microsoft.com/office/drawing/2014/chart" uri="{C3380CC4-5D6E-409C-BE32-E72D297353CC}">
              <c16:uniqueId val="{00000000-48F4-4019-A028-742F8523CE7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48F4-4019-A028-742F8523CE7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S56"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茨城県　鉾田市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47018</v>
      </c>
      <c r="AM8" s="54"/>
      <c r="AN8" s="54"/>
      <c r="AO8" s="54"/>
      <c r="AP8" s="54"/>
      <c r="AQ8" s="54"/>
      <c r="AR8" s="54"/>
      <c r="AS8" s="54"/>
      <c r="AT8" s="53">
        <f>データ!T6</f>
        <v>207.6</v>
      </c>
      <c r="AU8" s="53"/>
      <c r="AV8" s="53"/>
      <c r="AW8" s="53"/>
      <c r="AX8" s="53"/>
      <c r="AY8" s="53"/>
      <c r="AZ8" s="53"/>
      <c r="BA8" s="53"/>
      <c r="BB8" s="53">
        <f>データ!U6</f>
        <v>226.48</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5.98</v>
      </c>
      <c r="Q10" s="53"/>
      <c r="R10" s="53"/>
      <c r="S10" s="53"/>
      <c r="T10" s="53"/>
      <c r="U10" s="53"/>
      <c r="V10" s="53"/>
      <c r="W10" s="53">
        <f>データ!Q6</f>
        <v>85.09</v>
      </c>
      <c r="X10" s="53"/>
      <c r="Y10" s="53"/>
      <c r="Z10" s="53"/>
      <c r="AA10" s="53"/>
      <c r="AB10" s="53"/>
      <c r="AC10" s="53"/>
      <c r="AD10" s="54">
        <f>データ!R6</f>
        <v>3971</v>
      </c>
      <c r="AE10" s="54"/>
      <c r="AF10" s="54"/>
      <c r="AG10" s="54"/>
      <c r="AH10" s="54"/>
      <c r="AI10" s="54"/>
      <c r="AJ10" s="54"/>
      <c r="AK10" s="2"/>
      <c r="AL10" s="54">
        <f>データ!V6</f>
        <v>2794</v>
      </c>
      <c r="AM10" s="54"/>
      <c r="AN10" s="54"/>
      <c r="AO10" s="54"/>
      <c r="AP10" s="54"/>
      <c r="AQ10" s="54"/>
      <c r="AR10" s="54"/>
      <c r="AS10" s="54"/>
      <c r="AT10" s="53">
        <f>データ!W6</f>
        <v>1.94</v>
      </c>
      <c r="AU10" s="53"/>
      <c r="AV10" s="53"/>
      <c r="AW10" s="53"/>
      <c r="AX10" s="53"/>
      <c r="AY10" s="53"/>
      <c r="AZ10" s="53"/>
      <c r="BA10" s="53"/>
      <c r="BB10" s="53">
        <f>データ!X6</f>
        <v>1440.21</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CIo80nNqudJ0DOpx8sHY8jtOn9Azta0+thXSTE+wUeEOLcLuqt5EgXsCYV/SEb39uOUNfts3Vbw4IYh6C+D17Q==" saltValue="oGk2rwrGWnPsNOcJILjyq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82341</v>
      </c>
      <c r="D6" s="19">
        <f t="shared" si="3"/>
        <v>47</v>
      </c>
      <c r="E6" s="19">
        <f t="shared" si="3"/>
        <v>17</v>
      </c>
      <c r="F6" s="19">
        <f t="shared" si="3"/>
        <v>5</v>
      </c>
      <c r="G6" s="19">
        <f t="shared" si="3"/>
        <v>0</v>
      </c>
      <c r="H6" s="19" t="str">
        <f t="shared" si="3"/>
        <v>茨城県　鉾田市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5.98</v>
      </c>
      <c r="Q6" s="20">
        <f t="shared" si="3"/>
        <v>85.09</v>
      </c>
      <c r="R6" s="20">
        <f t="shared" si="3"/>
        <v>3971</v>
      </c>
      <c r="S6" s="20">
        <f t="shared" si="3"/>
        <v>47018</v>
      </c>
      <c r="T6" s="20">
        <f t="shared" si="3"/>
        <v>207.6</v>
      </c>
      <c r="U6" s="20">
        <f t="shared" si="3"/>
        <v>226.48</v>
      </c>
      <c r="V6" s="20">
        <f t="shared" si="3"/>
        <v>2794</v>
      </c>
      <c r="W6" s="20">
        <f t="shared" si="3"/>
        <v>1.94</v>
      </c>
      <c r="X6" s="20">
        <f t="shared" si="3"/>
        <v>1440.21</v>
      </c>
      <c r="Y6" s="21">
        <f>IF(Y7="",NA(),Y7)</f>
        <v>93.9</v>
      </c>
      <c r="Z6" s="21">
        <f t="shared" ref="Z6:AH6" si="4">IF(Z7="",NA(),Z7)</f>
        <v>95.18</v>
      </c>
      <c r="AA6" s="21">
        <f t="shared" si="4"/>
        <v>93.88</v>
      </c>
      <c r="AB6" s="21">
        <f t="shared" si="4"/>
        <v>93.62</v>
      </c>
      <c r="AC6" s="21">
        <f t="shared" si="4"/>
        <v>87.44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31.87</v>
      </c>
      <c r="BR6" s="21">
        <f t="shared" ref="BR6:BZ6" si="8">IF(BR7="",NA(),BR7)</f>
        <v>33.99</v>
      </c>
      <c r="BS6" s="21">
        <f t="shared" si="8"/>
        <v>32.729999999999997</v>
      </c>
      <c r="BT6" s="21">
        <f t="shared" si="8"/>
        <v>37.130000000000003</v>
      </c>
      <c r="BU6" s="21">
        <f t="shared" si="8"/>
        <v>33.659999999999997</v>
      </c>
      <c r="BV6" s="21">
        <f t="shared" si="8"/>
        <v>57.31</v>
      </c>
      <c r="BW6" s="21">
        <f t="shared" si="8"/>
        <v>57.08</v>
      </c>
      <c r="BX6" s="21">
        <f t="shared" si="8"/>
        <v>56.26</v>
      </c>
      <c r="BY6" s="21">
        <f t="shared" si="8"/>
        <v>52.94</v>
      </c>
      <c r="BZ6" s="21">
        <f t="shared" si="8"/>
        <v>52.05</v>
      </c>
      <c r="CA6" s="20" t="str">
        <f>IF(CA7="","",IF(CA7="-","【-】","【"&amp;SUBSTITUTE(TEXT(CA7,"#,##0.00"),"-","△")&amp;"】"))</f>
        <v>【56.93】</v>
      </c>
      <c r="CB6" s="21">
        <f>IF(CB7="",NA(),CB7)</f>
        <v>419.45</v>
      </c>
      <c r="CC6" s="21">
        <f t="shared" ref="CC6:CK6" si="9">IF(CC7="",NA(),CC7)</f>
        <v>396</v>
      </c>
      <c r="CD6" s="21">
        <f t="shared" si="9"/>
        <v>415.01</v>
      </c>
      <c r="CE6" s="21">
        <f t="shared" si="9"/>
        <v>432.08</v>
      </c>
      <c r="CF6" s="21">
        <f t="shared" si="9"/>
        <v>436.73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43.23</v>
      </c>
      <c r="CN6" s="21">
        <f t="shared" ref="CN6:CV6" si="10">IF(CN7="",NA(),CN7)</f>
        <v>45.86</v>
      </c>
      <c r="CO6" s="21">
        <f t="shared" si="10"/>
        <v>46.51</v>
      </c>
      <c r="CP6" s="21">
        <f t="shared" si="10"/>
        <v>47.01</v>
      </c>
      <c r="CQ6" s="21">
        <f t="shared" si="10"/>
        <v>47.33</v>
      </c>
      <c r="CR6" s="21">
        <f t="shared" si="10"/>
        <v>50.14</v>
      </c>
      <c r="CS6" s="21">
        <f t="shared" si="10"/>
        <v>54.83</v>
      </c>
      <c r="CT6" s="21">
        <f t="shared" si="10"/>
        <v>66.53</v>
      </c>
      <c r="CU6" s="21">
        <f t="shared" si="10"/>
        <v>52.35</v>
      </c>
      <c r="CV6" s="21">
        <f t="shared" si="10"/>
        <v>46.25</v>
      </c>
      <c r="CW6" s="20" t="str">
        <f>IF(CW7="","",IF(CW7="-","【-】","【"&amp;SUBSTITUTE(TEXT(CW7,"#,##0.00"),"-","△")&amp;"】"))</f>
        <v>【49.87】</v>
      </c>
      <c r="CX6" s="21">
        <f>IF(CX7="",NA(),CX7)</f>
        <v>59.48</v>
      </c>
      <c r="CY6" s="21">
        <f t="shared" ref="CY6:DG6" si="11">IF(CY7="",NA(),CY7)</f>
        <v>61.54</v>
      </c>
      <c r="CZ6" s="21">
        <f t="shared" si="11"/>
        <v>64.680000000000007</v>
      </c>
      <c r="DA6" s="21">
        <f t="shared" si="11"/>
        <v>65.47</v>
      </c>
      <c r="DB6" s="21">
        <f t="shared" si="11"/>
        <v>66.180000000000007</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82341</v>
      </c>
      <c r="D7" s="23">
        <v>47</v>
      </c>
      <c r="E7" s="23">
        <v>17</v>
      </c>
      <c r="F7" s="23">
        <v>5</v>
      </c>
      <c r="G7" s="23">
        <v>0</v>
      </c>
      <c r="H7" s="23" t="s">
        <v>98</v>
      </c>
      <c r="I7" s="23" t="s">
        <v>99</v>
      </c>
      <c r="J7" s="23" t="s">
        <v>100</v>
      </c>
      <c r="K7" s="23" t="s">
        <v>101</v>
      </c>
      <c r="L7" s="23" t="s">
        <v>102</v>
      </c>
      <c r="M7" s="23" t="s">
        <v>103</v>
      </c>
      <c r="N7" s="24" t="s">
        <v>104</v>
      </c>
      <c r="O7" s="24" t="s">
        <v>105</v>
      </c>
      <c r="P7" s="24">
        <v>5.98</v>
      </c>
      <c r="Q7" s="24">
        <v>85.09</v>
      </c>
      <c r="R7" s="24">
        <v>3971</v>
      </c>
      <c r="S7" s="24">
        <v>47018</v>
      </c>
      <c r="T7" s="24">
        <v>207.6</v>
      </c>
      <c r="U7" s="24">
        <v>226.48</v>
      </c>
      <c r="V7" s="24">
        <v>2794</v>
      </c>
      <c r="W7" s="24">
        <v>1.94</v>
      </c>
      <c r="X7" s="24">
        <v>1440.21</v>
      </c>
      <c r="Y7" s="24">
        <v>93.9</v>
      </c>
      <c r="Z7" s="24">
        <v>95.18</v>
      </c>
      <c r="AA7" s="24">
        <v>93.88</v>
      </c>
      <c r="AB7" s="24">
        <v>93.62</v>
      </c>
      <c r="AC7" s="24">
        <v>87.44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31.87</v>
      </c>
      <c r="BR7" s="24">
        <v>33.99</v>
      </c>
      <c r="BS7" s="24">
        <v>32.729999999999997</v>
      </c>
      <c r="BT7" s="24">
        <v>37.130000000000003</v>
      </c>
      <c r="BU7" s="24">
        <v>33.659999999999997</v>
      </c>
      <c r="BV7" s="24">
        <v>57.31</v>
      </c>
      <c r="BW7" s="24">
        <v>57.08</v>
      </c>
      <c r="BX7" s="24">
        <v>56.26</v>
      </c>
      <c r="BY7" s="24">
        <v>52.94</v>
      </c>
      <c r="BZ7" s="24">
        <v>52.05</v>
      </c>
      <c r="CA7" s="24">
        <v>56.93</v>
      </c>
      <c r="CB7" s="24">
        <v>419.45</v>
      </c>
      <c r="CC7" s="24">
        <v>396</v>
      </c>
      <c r="CD7" s="24">
        <v>415.01</v>
      </c>
      <c r="CE7" s="24">
        <v>432.08</v>
      </c>
      <c r="CF7" s="24">
        <v>436.73</v>
      </c>
      <c r="CG7" s="24">
        <v>273.52</v>
      </c>
      <c r="CH7" s="24">
        <v>274.99</v>
      </c>
      <c r="CI7" s="24">
        <v>282.08999999999997</v>
      </c>
      <c r="CJ7" s="24">
        <v>303.27999999999997</v>
      </c>
      <c r="CK7" s="24">
        <v>301.86</v>
      </c>
      <c r="CL7" s="24">
        <v>271.14999999999998</v>
      </c>
      <c r="CM7" s="24">
        <v>43.23</v>
      </c>
      <c r="CN7" s="24">
        <v>45.86</v>
      </c>
      <c r="CO7" s="24">
        <v>46.51</v>
      </c>
      <c r="CP7" s="24">
        <v>47.01</v>
      </c>
      <c r="CQ7" s="24">
        <v>47.33</v>
      </c>
      <c r="CR7" s="24">
        <v>50.14</v>
      </c>
      <c r="CS7" s="24">
        <v>54.83</v>
      </c>
      <c r="CT7" s="24">
        <v>66.53</v>
      </c>
      <c r="CU7" s="24">
        <v>52.35</v>
      </c>
      <c r="CV7" s="24">
        <v>46.25</v>
      </c>
      <c r="CW7" s="24">
        <v>49.87</v>
      </c>
      <c r="CX7" s="24">
        <v>59.48</v>
      </c>
      <c r="CY7" s="24">
        <v>61.54</v>
      </c>
      <c r="CZ7" s="24">
        <v>64.680000000000007</v>
      </c>
      <c r="DA7" s="24">
        <v>65.47</v>
      </c>
      <c r="DB7" s="24">
        <v>66.180000000000007</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hokota 460</cp:lastModifiedBy>
  <dcterms:created xsi:type="dcterms:W3CDTF">2025-01-24T07:33:43Z</dcterms:created>
  <dcterms:modified xsi:type="dcterms:W3CDTF">2025-03-06T07:43:56Z</dcterms:modified>
  <cp:category/>
</cp:coreProperties>
</file>