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eCqnZt8SORB5y8omD1YwlYKhMpnNbKbvdE/KWtNwDAaECyeKyduolfUmtYVrGvxm7OXqReM54LQmrb9d72y82A==" workbookSaltValue="9fOaoI684oyUarJyFzTI1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<sst xmlns="http://schemas.openxmlformats.org/spreadsheetml/2006/main" count="297" uniqueCount="114">
  <si>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</si>
  <si>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</si>
  <si>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</si>
  <si>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</si>
  <si>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</si>
  <si>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</si>
  <si>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</si>
  <si>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</si>
  <si>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</si>
  <si>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</si>
  <si>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</si>
  <si>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</si>
  <si>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</si>
  <si>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</si>
  <si>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</si>
  <si>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</si>
  <si>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</si>
  <si>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</si>
  <si>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</si>
  <si>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</si>
  <si>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</si>
  <si>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</si>
  <si>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</si>
  <si>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</si>
  <si>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</si>
  <si>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</si>
  <si>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</si>
  <si>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</si>
  <si>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</si>
  <si>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</si>
  <si>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</si>
  <si>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</si>
  <si>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</si>
  <si>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</si>
  <si>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</si>
  <si>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</si>
  <si>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</si>
  <si>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</si>
  <si>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</si>
  <si>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</si>
  <si>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</si>
  <si>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</si>
  <si>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</si>
  <si>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</si>
  <si>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</si>
  <si>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</si>
  <si>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</si>
  <si>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</si>
  <si>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</si>
  <si>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</si>
  <si>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</si>
  <si>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</si>
  <si>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</si>
  <si>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</si>
  <si>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</si>
  <si>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</si>
  <si>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</si>
  <si>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</si>
  <si>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</si>
  <si>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</si>
  <si>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</si>
  <si>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</si>
  <si>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</si>
  <si>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</si>
  <si>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茨城県　城里町</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</si>
  <si>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</si>
  <si>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</si>
  <si>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</si>
  <si>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</si>
  <si>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</si>
  <si>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</si>
  <si>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</si>
  <si>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</si>
  <si>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</si>
  <si>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</si>
  <si>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</si>
  <si>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</si>
  <si>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</si>
  <si>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</si>
  <si>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</si>
  <si>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</si>
  <si>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</si>
  <si>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</si>
  <si>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</si>
  <si>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</si>
  <si>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</si>
  <si>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</si>
  <si>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</si>
  <si>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</si>
  <si>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</si>
  <si>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</si>
  <si>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</si>
  <si>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</si>
  <si>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</si>
  <si>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</si>
  <si>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</si>
  <si>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</si>
  <si>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</si>
  <si>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</si>
  <si>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</si>
  <si>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</si>
  <si>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</si>
  <si>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</si>
  <si>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</si>
  <si>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</si>
  <si>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</si>
  <si>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</si>
  <si>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</si>
  <si>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</si>
  <si>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</si>
  <si>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</si>
  <si>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
　令和４年度から法適用となったことから、数値としては小さいが、個々の耐用年数に留意する必要がある。
②管渠老朽化率③管渠改善率
　本庁では5地区で農業集落排水事業を行っている。一番古い地区は平成9年度より供用開始しており、20年以上が経過している。今後は処理施設や管渠施設の劣化や損傷の増加が見込まれるため、最適整備構想計画に基づき、適切な時期に改築・修繕工事を実施していく必要がある。</t>
    <rPh sb="1" eb="3">
      <t>ユウケイ</t>
    </rPh>
    <rPh sb="3" eb="7">
      <t>コテイシサン</t>
    </rPh>
    <rPh sb="7" eb="9">
      <t>ゲンカ</t>
    </rPh>
    <rPh sb="9" eb="12">
      <t>ショウキャクリツ</t>
    </rPh>
    <rPh sb="14" eb="16">
      <t>レイワ</t>
    </rPh>
    <rPh sb="17" eb="19">
      <t>ネンド</t>
    </rPh>
    <rPh sb="21" eb="24">
      <t>ホウテキヨウ</t>
    </rPh>
    <rPh sb="64" eb="70">
      <t>カンキョロウキュウカリツ</t>
    </rPh>
    <rPh sb="71" eb="76">
      <t>カンキョカイゼンリツ</t>
    </rPh>
    <phoneticPr fontId="1"/>
  </si>
  <si>
    <t>　一般会計からの繰入金依存割合が大きいため、今後は接続率向上に努めるとともに、使用料収入の確保と維持管理費の削減に努めていく必要がある。
　使用料収入は、社会情勢から汚水処理人口の減少が避けられないと考えられることから、段階的な見直しを講じ、安定した使用料収入の確保に努める。
　維持管理費の削減については、最適整備構想計画に基づく管理により、コストの削減と安定的な施設運営に努めていく。
　また、事業を安定かつ持続的に進めていくために、経営戦略を有効活用し、経営の効率化を図り、経営基盤と財政マネジメントの向上に努めていく。</t>
    <rPh sb="22" eb="24">
      <t>コンゴ</t>
    </rPh>
    <rPh sb="83" eb="89">
      <t>オスイショリ</t>
    </rPh>
    <rPh sb="199" eb="201">
      <t>ジギョウ</t>
    </rPh>
    <rPh sb="202" eb="204">
      <t>アンテイ</t>
    </rPh>
    <rPh sb="206" eb="209">
      <t>ジゾクテキ</t>
    </rPh>
    <rPh sb="210" eb="211">
      <t>スス</t>
    </rPh>
    <rPh sb="219" eb="221">
      <t>ケイエイ</t>
    </rPh>
    <rPh sb="221" eb="223">
      <t>センリャク</t>
    </rPh>
    <rPh sb="224" eb="226">
      <t>ユウコウ</t>
    </rPh>
    <rPh sb="226" eb="228">
      <t>カツヨウ</t>
    </rPh>
    <rPh sb="230" eb="232">
      <t>ケイエイ</t>
    </rPh>
    <rPh sb="233" eb="236">
      <t>コウリツカ</t>
    </rPh>
    <rPh sb="237" eb="238">
      <t>ハカ</t>
    </rPh>
    <rPh sb="240" eb="242">
      <t>ケイエイ</t>
    </rPh>
    <rPh sb="242" eb="244">
      <t>キバン</t>
    </rPh>
    <rPh sb="245" eb="247">
      <t>ザイセイ</t>
    </rPh>
    <rPh sb="254" eb="256">
      <t>コウジョウ</t>
    </rPh>
    <rPh sb="257" eb="258">
      <t>ツト</t>
    </rPh>
    <phoneticPr fontId="1"/>
  </si>
  <si>
    <t>①経常収支比率
　100％を超えているが、前年度より10％も低下している。また、一般会計繰入金に大きく依存しているため、使用料収入の確保と維持管理費の削減に努めていく必要がある。
③流動比率
　前年度より上昇し、類似団体平均値を上回った。流動負債は主に企業債であり、償還金は年々減少していくが、一般会計繰入金に大きく依存していることから、使用料収入の確保に努めていく必要がある。
⑤経費回収率　⑥汚水処理原価
　汚水処理原価は類似団体に比べ低いが、経費回収率は100%未満であり、下水道使用料で汚水処理費が賄えていないことから、さらなる使用料収入の確保、さらに汚水処理費のコスト削減に努める必要がある。
⑦施設利用率
　類似団体平均値に近い数値になった。しかし、今後の汚水処理人口の減少等を見据え、公共下水との統合なども視野に入れ、適切な施設規模での更新や更なる稼働率を目指していく。
⑧水洗化率
　類似団体平均値を上回っているが、今後も広報活動や戸別訪問など普及活動を図る必要がある。</t>
    <rPh sb="14" eb="15">
      <t>コ</t>
    </rPh>
    <rPh sb="44" eb="47">
      <t>クリイレキン</t>
    </rPh>
    <rPh sb="91" eb="93">
      <t>リュウドウ</t>
    </rPh>
    <rPh sb="93" eb="95">
      <t>ヒリツ</t>
    </rPh>
    <rPh sb="102" eb="104">
      <t>ジョウショウ</t>
    </rPh>
    <rPh sb="114" eb="116">
      <t>ウワマワ</t>
    </rPh>
    <rPh sb="119" eb="121">
      <t>リュウドウ</t>
    </rPh>
    <rPh sb="121" eb="123">
      <t>フサイ</t>
    </rPh>
    <rPh sb="133" eb="136">
      <t>ショウカンキン</t>
    </rPh>
    <rPh sb="137" eb="139">
      <t>ネンネン</t>
    </rPh>
    <rPh sb="139" eb="141">
      <t>ゲンショウ</t>
    </rPh>
    <rPh sb="318" eb="319">
      <t>チカ</t>
    </rPh>
    <rPh sb="320" eb="322">
      <t>スウチ</t>
    </rPh>
    <rPh sb="331" eb="333">
      <t>コンゴ</t>
    </rPh>
    <rPh sb="343" eb="344">
      <t>トウ</t>
    </rPh>
    <rPh sb="345" eb="347">
      <t>ミス</t>
    </rPh>
    <rPh sb="349" eb="353">
      <t>コウキョ</t>
    </rPh>
    <rPh sb="400" eb="402">
      <t>ルイジ</t>
    </rPh>
    <rPh sb="402" eb="404">
      <t>ダンタイ</t>
    </rPh>
    <rPh sb="404" eb="407">
      <t>ヘイキンチ</t>
    </rPh>
    <rPh sb="408" eb="410">
      <t>ウワマワ</t>
    </rPh>
    <rPh sb="419" eb="421">
      <t>コウホウ</t>
    </rPh>
    <rPh sb="421" eb="423">
      <t>カツドウ</t>
    </rPh>
    <rPh sb="424" eb="426">
      <t>コベツ</t>
    </rPh>
    <rPh sb="426" eb="428">
      <t>ホウモン</t>
    </rPh>
    <rPh sb="430" eb="432">
      <t>フキュウ</t>
    </rPh>
    <rPh sb="432" eb="434">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</si>
</sst>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2B-499D-BFBA-2DD5AC1938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F12B-499D-BFBA-2DD5AC1938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113.18</c:v>
                </c:pt>
                <c:pt idx="4">
                  <c:v>103.18</c:v>
                </c:pt>
              </c:numCache>
            </c:numRef>
          </c:val>
          <c:extLst>
            <c:ext xmlns:c16="http://schemas.microsoft.com/office/drawing/2014/chart" uri="{C3380CC4-5D6E-409C-BE32-E72D297353CC}">
              <c16:uniqueId val="{00000000-C1A4-49C2-BE71-D9AE31F136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C1A4-49C2-BE71-D9AE31F136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3.81</c:v>
                </c:pt>
                <c:pt idx="4">
                  <c:v>7.2</c:v>
                </c:pt>
              </c:numCache>
            </c:numRef>
          </c:val>
          <c:extLst>
            <c:ext xmlns:c16="http://schemas.microsoft.com/office/drawing/2014/chart" uri="{C3380CC4-5D6E-409C-BE32-E72D297353CC}">
              <c16:uniqueId val="{00000000-90BF-4002-A7FD-860C91315C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90BF-4002-A7FD-860C91315C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31-4FC8-B946-DD0956BC28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8D31-4FC8-B946-DD0956BC28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18-4FBE-975E-A4285C54D8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9D18-4FBE-975E-A4285C54D8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35.65</c:v>
                </c:pt>
                <c:pt idx="4">
                  <c:v>45.13</c:v>
                </c:pt>
              </c:numCache>
            </c:numRef>
          </c:val>
          <c:extLst>
            <c:ext xmlns:c16="http://schemas.microsoft.com/office/drawing/2014/chart" uri="{C3380CC4-5D6E-409C-BE32-E72D297353CC}">
              <c16:uniqueId val="{00000000-D4C5-4C62-BC67-ADC68A1CC2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D4C5-4C62-BC67-ADC68A1CC2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10-4CC3-B98D-727E72B859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F610-4CC3-B98D-727E72B859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50.36</c:v>
                </c:pt>
                <c:pt idx="4">
                  <c:v>51.53</c:v>
                </c:pt>
              </c:numCache>
            </c:numRef>
          </c:val>
          <c:extLst>
            <c:ext xmlns:c16="http://schemas.microsoft.com/office/drawing/2014/chart" uri="{C3380CC4-5D6E-409C-BE32-E72D297353CC}">
              <c16:uniqueId val="{00000000-1508-434B-B2E1-4E1DCBDAFB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1508-434B-B2E1-4E1DCBDAFB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294.45999999999998</c:v>
                </c:pt>
                <c:pt idx="4">
                  <c:v>290.56</c:v>
                </c:pt>
              </c:numCache>
            </c:numRef>
          </c:val>
          <c:extLst>
            <c:ext xmlns:c16="http://schemas.microsoft.com/office/drawing/2014/chart" uri="{C3380CC4-5D6E-409C-BE32-E72D297353CC}">
              <c16:uniqueId val="{00000000-54D8-42A0-ADC6-7CC75EB097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54D8-42A0-ADC6-7CC75EB097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46.66</c:v>
                </c:pt>
                <c:pt idx="4">
                  <c:v>47.46</c:v>
                </c:pt>
              </c:numCache>
            </c:numRef>
          </c:val>
          <c:extLst>
            <c:ext xmlns:c16="http://schemas.microsoft.com/office/drawing/2014/chart" uri="{C3380CC4-5D6E-409C-BE32-E72D297353CC}">
              <c16:uniqueId val="{00000000-C712-4773-9770-C53F8D8F7D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C712-4773-9770-C53F8D8F7D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93.21</c:v>
                </c:pt>
                <c:pt idx="4">
                  <c:v>93.5</c:v>
                </c:pt>
              </c:numCache>
            </c:numRef>
          </c:val>
          <c:extLst>
            <c:ext xmlns:c16="http://schemas.microsoft.com/office/drawing/2014/chart" uri="{C3380CC4-5D6E-409C-BE32-E72D297353CC}">
              <c16:uniqueId val="{00000000-04C0-4334-9C42-A5F74D1695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04C0-4334-9C42-A5F74D1695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城里町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7</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18079</v>
      </c>
      <c r="AM8" s="35"/>
      <c r="AN8" s="35"/>
      <c r="AO8" s="35"/>
      <c r="AP8" s="35"/>
      <c r="AQ8" s="35"/>
      <c r="AR8" s="35"/>
      <c r="AS8" s="35"/>
      <c r="AT8" s="36">
        <f>データ!T6</f>
        <v>161.80000000000001</v>
      </c>
      <c r="AU8" s="36"/>
      <c r="AV8" s="36"/>
      <c r="AW8" s="36"/>
      <c r="AX8" s="36"/>
      <c r="AY8" s="36"/>
      <c r="AZ8" s="36"/>
      <c r="BA8" s="36"/>
      <c r="BB8" s="36">
        <f>データ!U6</f>
        <v>111.74</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75.819999999999993</v>
      </c>
      <c r="J10" s="36"/>
      <c r="K10" s="36"/>
      <c r="L10" s="36"/>
      <c r="M10" s="36"/>
      <c r="N10" s="36"/>
      <c r="O10" s="36"/>
      <c r="P10" s="36">
        <f>データ!P6</f>
        <v>19.649999999999999</v>
      </c>
      <c r="Q10" s="36"/>
      <c r="R10" s="36"/>
      <c r="S10" s="36"/>
      <c r="T10" s="36"/>
      <c r="U10" s="36"/>
      <c r="V10" s="36"/>
      <c r="W10" s="36">
        <f>データ!Q6</f>
        <v>89.44</v>
      </c>
      <c r="X10" s="36"/>
      <c r="Y10" s="36"/>
      <c r="Z10" s="36"/>
      <c r="AA10" s="36"/>
      <c r="AB10" s="36"/>
      <c r="AC10" s="36"/>
      <c r="AD10" s="35">
        <f>データ!R6</f>
        <v>2970</v>
      </c>
      <c r="AE10" s="35"/>
      <c r="AF10" s="35"/>
      <c r="AG10" s="35"/>
      <c r="AH10" s="35"/>
      <c r="AI10" s="35"/>
      <c r="AJ10" s="35"/>
      <c r="AK10" s="2"/>
      <c r="AL10" s="35">
        <f>データ!V6</f>
        <v>3524</v>
      </c>
      <c r="AM10" s="35"/>
      <c r="AN10" s="35"/>
      <c r="AO10" s="35"/>
      <c r="AP10" s="35"/>
      <c r="AQ10" s="35"/>
      <c r="AR10" s="35"/>
      <c r="AS10" s="35"/>
      <c r="AT10" s="36">
        <f>データ!W6</f>
        <v>4.32</v>
      </c>
      <c r="AU10" s="36"/>
      <c r="AV10" s="36"/>
      <c r="AW10" s="36"/>
      <c r="AX10" s="36"/>
      <c r="AY10" s="36"/>
      <c r="AZ10" s="36"/>
      <c r="BA10" s="36"/>
      <c r="BB10" s="36">
        <f>データ!X6</f>
        <v>815.74</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112</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pLNayrFyMX1PclhxO+iPfntiO9No/W8V2O26FJ2bwba6lmncVuoGMY4ft6Zjq+5OP7qCqKzOeGuu91zQqS96pw==" saltValue="a/z5Zt80ditGuExwAPdeJ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56</v>
      </c>
      <c r="D3" s="16" t="s">
        <v>57</v>
      </c>
      <c r="E3" s="16" t="s">
        <v>6</v>
      </c>
      <c r="F3" s="16" t="s">
        <v>8</v>
      </c>
      <c r="G3" s="16" t="s">
        <v>25</v>
      </c>
      <c r="H3" s="73" t="s">
        <v>58</v>
      </c>
      <c r="I3" s="74"/>
      <c r="J3" s="74"/>
      <c r="K3" s="74"/>
      <c r="L3" s="74"/>
      <c r="M3" s="74"/>
      <c r="N3" s="74"/>
      <c r="O3" s="74"/>
      <c r="P3" s="74"/>
      <c r="Q3" s="74"/>
      <c r="R3" s="74"/>
      <c r="S3" s="74"/>
      <c r="T3" s="74"/>
      <c r="U3" s="74"/>
      <c r="V3" s="74"/>
      <c r="W3" s="74"/>
      <c r="X3" s="75"/>
      <c r="Y3" s="71" t="s">
        <v>51</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59</v>
      </c>
      <c r="B4" s="17"/>
      <c r="C4" s="17"/>
      <c r="D4" s="17"/>
      <c r="E4" s="17"/>
      <c r="F4" s="17"/>
      <c r="G4" s="17"/>
      <c r="H4" s="76"/>
      <c r="I4" s="77"/>
      <c r="J4" s="77"/>
      <c r="K4" s="77"/>
      <c r="L4" s="77"/>
      <c r="M4" s="77"/>
      <c r="N4" s="77"/>
      <c r="O4" s="77"/>
      <c r="P4" s="77"/>
      <c r="Q4" s="77"/>
      <c r="R4" s="77"/>
      <c r="S4" s="77"/>
      <c r="T4" s="77"/>
      <c r="U4" s="77"/>
      <c r="V4" s="77"/>
      <c r="W4" s="77"/>
      <c r="X4" s="78"/>
      <c r="Y4" s="72" t="s">
        <v>49</v>
      </c>
      <c r="Z4" s="72"/>
      <c r="AA4" s="72"/>
      <c r="AB4" s="72"/>
      <c r="AC4" s="72"/>
      <c r="AD4" s="72"/>
      <c r="AE4" s="72"/>
      <c r="AF4" s="72"/>
      <c r="AG4" s="72"/>
      <c r="AH4" s="72"/>
      <c r="AI4" s="72"/>
      <c r="AJ4" s="72" t="s">
        <v>43</v>
      </c>
      <c r="AK4" s="72"/>
      <c r="AL4" s="72"/>
      <c r="AM4" s="72"/>
      <c r="AN4" s="72"/>
      <c r="AO4" s="72"/>
      <c r="AP4" s="72"/>
      <c r="AQ4" s="72"/>
      <c r="AR4" s="72"/>
      <c r="AS4" s="72"/>
      <c r="AT4" s="72"/>
      <c r="AU4" s="72" t="s">
        <v>28</v>
      </c>
      <c r="AV4" s="72"/>
      <c r="AW4" s="72"/>
      <c r="AX4" s="72"/>
      <c r="AY4" s="72"/>
      <c r="AZ4" s="72"/>
      <c r="BA4" s="72"/>
      <c r="BB4" s="72"/>
      <c r="BC4" s="72"/>
      <c r="BD4" s="72"/>
      <c r="BE4" s="72"/>
      <c r="BF4" s="72" t="s">
        <v>61</v>
      </c>
      <c r="BG4" s="72"/>
      <c r="BH4" s="72"/>
      <c r="BI4" s="72"/>
      <c r="BJ4" s="72"/>
      <c r="BK4" s="72"/>
      <c r="BL4" s="72"/>
      <c r="BM4" s="72"/>
      <c r="BN4" s="72"/>
      <c r="BO4" s="72"/>
      <c r="BP4" s="72"/>
      <c r="BQ4" s="72" t="s">
        <v>0</v>
      </c>
      <c r="BR4" s="72"/>
      <c r="BS4" s="72"/>
      <c r="BT4" s="72"/>
      <c r="BU4" s="72"/>
      <c r="BV4" s="72"/>
      <c r="BW4" s="72"/>
      <c r="BX4" s="72"/>
      <c r="BY4" s="72"/>
      <c r="BZ4" s="72"/>
      <c r="CA4" s="72"/>
      <c r="CB4" s="72" t="s">
        <v>60</v>
      </c>
      <c r="CC4" s="72"/>
      <c r="CD4" s="72"/>
      <c r="CE4" s="72"/>
      <c r="CF4" s="72"/>
      <c r="CG4" s="72"/>
      <c r="CH4" s="72"/>
      <c r="CI4" s="72"/>
      <c r="CJ4" s="72"/>
      <c r="CK4" s="72"/>
      <c r="CL4" s="72"/>
      <c r="CM4" s="72" t="s">
        <v>63</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15">
      <c r="A5" s="14" t="s">
        <v>69</v>
      </c>
      <c r="B5" s="18"/>
      <c r="C5" s="18"/>
      <c r="D5" s="18"/>
      <c r="E5" s="18"/>
      <c r="F5" s="18"/>
      <c r="G5" s="18"/>
      <c r="H5" s="22" t="s">
        <v>55</v>
      </c>
      <c r="I5" s="22" t="s">
        <v>70</v>
      </c>
      <c r="J5" s="22" t="s">
        <v>71</v>
      </c>
      <c r="K5" s="22" t="s">
        <v>72</v>
      </c>
      <c r="L5" s="22" t="s">
        <v>73</v>
      </c>
      <c r="M5" s="22" t="s">
        <v>7</v>
      </c>
      <c r="N5" s="22" t="s">
        <v>74</v>
      </c>
      <c r="O5" s="22" t="s">
        <v>75</v>
      </c>
      <c r="P5" s="22" t="s">
        <v>76</v>
      </c>
      <c r="Q5" s="22" t="s">
        <v>77</v>
      </c>
      <c r="R5" s="22" t="s">
        <v>78</v>
      </c>
      <c r="S5" s="22" t="s">
        <v>79</v>
      </c>
      <c r="T5" s="22" t="s">
        <v>80</v>
      </c>
      <c r="U5" s="22" t="s">
        <v>62</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42</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15">
      <c r="A6" s="14" t="s">
        <v>95</v>
      </c>
      <c r="B6" s="19">
        <f t="shared" ref="B6:X6" si="1">B7</f>
        <v>2023</v>
      </c>
      <c r="C6" s="19">
        <f t="shared" si="1"/>
        <v>83101</v>
      </c>
      <c r="D6" s="19">
        <f t="shared" si="1"/>
        <v>46</v>
      </c>
      <c r="E6" s="19">
        <f t="shared" si="1"/>
        <v>17</v>
      </c>
      <c r="F6" s="19">
        <f t="shared" si="1"/>
        <v>5</v>
      </c>
      <c r="G6" s="19">
        <f t="shared" si="1"/>
        <v>0</v>
      </c>
      <c r="H6" s="19" t="str">
        <f t="shared" si="1"/>
        <v>茨城県　城里町</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75.819999999999993</v>
      </c>
      <c r="P6" s="23">
        <f t="shared" si="1"/>
        <v>19.649999999999999</v>
      </c>
      <c r="Q6" s="23">
        <f t="shared" si="1"/>
        <v>89.44</v>
      </c>
      <c r="R6" s="23">
        <f t="shared" si="1"/>
        <v>2970</v>
      </c>
      <c r="S6" s="23">
        <f t="shared" si="1"/>
        <v>18079</v>
      </c>
      <c r="T6" s="23">
        <f t="shared" si="1"/>
        <v>161.80000000000001</v>
      </c>
      <c r="U6" s="23">
        <f t="shared" si="1"/>
        <v>111.74</v>
      </c>
      <c r="V6" s="23">
        <f t="shared" si="1"/>
        <v>3524</v>
      </c>
      <c r="W6" s="23">
        <f t="shared" si="1"/>
        <v>4.32</v>
      </c>
      <c r="X6" s="23">
        <f t="shared" si="1"/>
        <v>815.74</v>
      </c>
      <c r="Y6" s="27" t="str">
        <f t="shared" ref="Y6:AH6" si="2">IF(Y7="",NA(),Y7)</f>
        <v>-</v>
      </c>
      <c r="Z6" s="27" t="str">
        <f t="shared" si="2"/>
        <v>-</v>
      </c>
      <c r="AA6" s="27" t="str">
        <f t="shared" si="2"/>
        <v>-</v>
      </c>
      <c r="AB6" s="27">
        <f t="shared" si="2"/>
        <v>113.18</v>
      </c>
      <c r="AC6" s="27">
        <f t="shared" si="2"/>
        <v>103.18</v>
      </c>
      <c r="AD6" s="27" t="str">
        <f t="shared" si="2"/>
        <v>-</v>
      </c>
      <c r="AE6" s="27" t="str">
        <f t="shared" si="2"/>
        <v>-</v>
      </c>
      <c r="AF6" s="27" t="str">
        <f t="shared" si="2"/>
        <v>-</v>
      </c>
      <c r="AG6" s="27">
        <f t="shared" si="2"/>
        <v>105.5</v>
      </c>
      <c r="AH6" s="27">
        <f t="shared" si="2"/>
        <v>106.35</v>
      </c>
      <c r="AI6" s="23" t="str">
        <f>IF(AI7="","",IF(AI7="-","【-】","【"&amp;SUBSTITUTE(TEXT(AI7,"#,##0.00"),"-","△")&amp;"】"))</f>
        <v>【104.44】</v>
      </c>
      <c r="AJ6" s="27" t="str">
        <f t="shared" ref="AJ6:AS6" si="3">IF(AJ7="",NA(),AJ7)</f>
        <v>-</v>
      </c>
      <c r="AK6" s="27" t="str">
        <f t="shared" si="3"/>
        <v>-</v>
      </c>
      <c r="AL6" s="27" t="str">
        <f t="shared" si="3"/>
        <v>-</v>
      </c>
      <c r="AM6" s="23">
        <f t="shared" si="3"/>
        <v>0</v>
      </c>
      <c r="AN6" s="23">
        <f t="shared" si="3"/>
        <v>0</v>
      </c>
      <c r="AO6" s="27" t="str">
        <f t="shared" si="3"/>
        <v>-</v>
      </c>
      <c r="AP6" s="27" t="str">
        <f t="shared" si="3"/>
        <v>-</v>
      </c>
      <c r="AQ6" s="27" t="str">
        <f t="shared" si="3"/>
        <v>-</v>
      </c>
      <c r="AR6" s="27">
        <f t="shared" si="3"/>
        <v>145.43</v>
      </c>
      <c r="AS6" s="27">
        <f t="shared" si="3"/>
        <v>129.88999999999999</v>
      </c>
      <c r="AT6" s="23" t="str">
        <f>IF(AT7="","",IF(AT7="-","【-】","【"&amp;SUBSTITUTE(TEXT(AT7,"#,##0.00"),"-","△")&amp;"】"))</f>
        <v>【124.06】</v>
      </c>
      <c r="AU6" s="27" t="str">
        <f t="shared" ref="AU6:BD6" si="4">IF(AU7="",NA(),AU7)</f>
        <v>-</v>
      </c>
      <c r="AV6" s="27" t="str">
        <f t="shared" si="4"/>
        <v>-</v>
      </c>
      <c r="AW6" s="27" t="str">
        <f t="shared" si="4"/>
        <v>-</v>
      </c>
      <c r="AX6" s="27">
        <f t="shared" si="4"/>
        <v>35.65</v>
      </c>
      <c r="AY6" s="27">
        <f t="shared" si="4"/>
        <v>45.13</v>
      </c>
      <c r="AZ6" s="27" t="str">
        <f t="shared" si="4"/>
        <v>-</v>
      </c>
      <c r="BA6" s="27" t="str">
        <f t="shared" si="4"/>
        <v>-</v>
      </c>
      <c r="BB6" s="27" t="str">
        <f t="shared" si="4"/>
        <v>-</v>
      </c>
      <c r="BC6" s="27">
        <f t="shared" si="4"/>
        <v>38.4</v>
      </c>
      <c r="BD6" s="27">
        <f t="shared" si="4"/>
        <v>44.04</v>
      </c>
      <c r="BE6" s="23" t="str">
        <f>IF(BE7="","",IF(BE7="-","【-】","【"&amp;SUBSTITUTE(TEXT(BE7,"#,##0.00"),"-","△")&amp;"】"))</f>
        <v>【42.02】</v>
      </c>
      <c r="BF6" s="27" t="str">
        <f t="shared" ref="BF6:BO6" si="5">IF(BF7="",NA(),BF7)</f>
        <v>-</v>
      </c>
      <c r="BG6" s="27" t="str">
        <f t="shared" si="5"/>
        <v>-</v>
      </c>
      <c r="BH6" s="27" t="str">
        <f t="shared" si="5"/>
        <v>-</v>
      </c>
      <c r="BI6" s="23">
        <f t="shared" si="5"/>
        <v>0</v>
      </c>
      <c r="BJ6" s="23">
        <f t="shared" si="5"/>
        <v>0</v>
      </c>
      <c r="BK6" s="27" t="str">
        <f t="shared" si="5"/>
        <v>-</v>
      </c>
      <c r="BL6" s="27" t="str">
        <f t="shared" si="5"/>
        <v>-</v>
      </c>
      <c r="BM6" s="27" t="str">
        <f t="shared" si="5"/>
        <v>-</v>
      </c>
      <c r="BN6" s="27">
        <f t="shared" si="5"/>
        <v>900.82</v>
      </c>
      <c r="BO6" s="27">
        <f t="shared" si="5"/>
        <v>839.21</v>
      </c>
      <c r="BP6" s="23" t="str">
        <f>IF(BP7="","",IF(BP7="-","【-】","【"&amp;SUBSTITUTE(TEXT(BP7,"#,##0.00"),"-","△")&amp;"】"))</f>
        <v>【785.10】</v>
      </c>
      <c r="BQ6" s="27" t="str">
        <f t="shared" ref="BQ6:BZ6" si="6">IF(BQ7="",NA(),BQ7)</f>
        <v>-</v>
      </c>
      <c r="BR6" s="27" t="str">
        <f t="shared" si="6"/>
        <v>-</v>
      </c>
      <c r="BS6" s="27" t="str">
        <f t="shared" si="6"/>
        <v>-</v>
      </c>
      <c r="BT6" s="27">
        <f t="shared" si="6"/>
        <v>50.36</v>
      </c>
      <c r="BU6" s="27">
        <f t="shared" si="6"/>
        <v>51.53</v>
      </c>
      <c r="BV6" s="27" t="str">
        <f t="shared" si="6"/>
        <v>-</v>
      </c>
      <c r="BW6" s="27" t="str">
        <f t="shared" si="6"/>
        <v>-</v>
      </c>
      <c r="BX6" s="27" t="str">
        <f t="shared" si="6"/>
        <v>-</v>
      </c>
      <c r="BY6" s="27">
        <f t="shared" si="6"/>
        <v>52.94</v>
      </c>
      <c r="BZ6" s="27">
        <f t="shared" si="6"/>
        <v>52.05</v>
      </c>
      <c r="CA6" s="23" t="str">
        <f>IF(CA7="","",IF(CA7="-","【-】","【"&amp;SUBSTITUTE(TEXT(CA7,"#,##0.00"),"-","△")&amp;"】"))</f>
        <v>【56.93】</v>
      </c>
      <c r="CB6" s="27" t="str">
        <f t="shared" ref="CB6:CK6" si="7">IF(CB7="",NA(),CB7)</f>
        <v>-</v>
      </c>
      <c r="CC6" s="27" t="str">
        <f t="shared" si="7"/>
        <v>-</v>
      </c>
      <c r="CD6" s="27" t="str">
        <f t="shared" si="7"/>
        <v>-</v>
      </c>
      <c r="CE6" s="27">
        <f t="shared" si="7"/>
        <v>294.45999999999998</v>
      </c>
      <c r="CF6" s="27">
        <f t="shared" si="7"/>
        <v>290.56</v>
      </c>
      <c r="CG6" s="27" t="str">
        <f t="shared" si="7"/>
        <v>-</v>
      </c>
      <c r="CH6" s="27" t="str">
        <f t="shared" si="7"/>
        <v>-</v>
      </c>
      <c r="CI6" s="27" t="str">
        <f t="shared" si="7"/>
        <v>-</v>
      </c>
      <c r="CJ6" s="27">
        <f t="shared" si="7"/>
        <v>303.27999999999997</v>
      </c>
      <c r="CK6" s="27">
        <f t="shared" si="7"/>
        <v>301.86</v>
      </c>
      <c r="CL6" s="23" t="str">
        <f>IF(CL7="","",IF(CL7="-","【-】","【"&amp;SUBSTITUTE(TEXT(CL7,"#,##0.00"),"-","△")&amp;"】"))</f>
        <v>【271.15】</v>
      </c>
      <c r="CM6" s="27" t="str">
        <f t="shared" ref="CM6:CV6" si="8">IF(CM7="",NA(),CM7)</f>
        <v>-</v>
      </c>
      <c r="CN6" s="27" t="str">
        <f t="shared" si="8"/>
        <v>-</v>
      </c>
      <c r="CO6" s="27" t="str">
        <f t="shared" si="8"/>
        <v>-</v>
      </c>
      <c r="CP6" s="27">
        <f t="shared" si="8"/>
        <v>46.66</v>
      </c>
      <c r="CQ6" s="27">
        <f t="shared" si="8"/>
        <v>47.46</v>
      </c>
      <c r="CR6" s="27" t="str">
        <f t="shared" si="8"/>
        <v>-</v>
      </c>
      <c r="CS6" s="27" t="str">
        <f t="shared" si="8"/>
        <v>-</v>
      </c>
      <c r="CT6" s="27" t="str">
        <f t="shared" si="8"/>
        <v>-</v>
      </c>
      <c r="CU6" s="27">
        <f t="shared" si="8"/>
        <v>52.35</v>
      </c>
      <c r="CV6" s="27">
        <f t="shared" si="8"/>
        <v>46.25</v>
      </c>
      <c r="CW6" s="23" t="str">
        <f>IF(CW7="","",IF(CW7="-","【-】","【"&amp;SUBSTITUTE(TEXT(CW7,"#,##0.00"),"-","△")&amp;"】"))</f>
        <v>【49.87】</v>
      </c>
      <c r="CX6" s="27" t="str">
        <f t="shared" ref="CX6:DG6" si="9">IF(CX7="",NA(),CX7)</f>
        <v>-</v>
      </c>
      <c r="CY6" s="27" t="str">
        <f t="shared" si="9"/>
        <v>-</v>
      </c>
      <c r="CZ6" s="27" t="str">
        <f t="shared" si="9"/>
        <v>-</v>
      </c>
      <c r="DA6" s="27">
        <f t="shared" si="9"/>
        <v>93.21</v>
      </c>
      <c r="DB6" s="27">
        <f t="shared" si="9"/>
        <v>93.5</v>
      </c>
      <c r="DC6" s="27" t="str">
        <f t="shared" si="9"/>
        <v>-</v>
      </c>
      <c r="DD6" s="27" t="str">
        <f t="shared" si="9"/>
        <v>-</v>
      </c>
      <c r="DE6" s="27" t="str">
        <f t="shared" si="9"/>
        <v>-</v>
      </c>
      <c r="DF6" s="27">
        <f t="shared" si="9"/>
        <v>84.39</v>
      </c>
      <c r="DG6" s="27">
        <f t="shared" si="9"/>
        <v>83.96</v>
      </c>
      <c r="DH6" s="23" t="str">
        <f>IF(DH7="","",IF(DH7="-","【-】","【"&amp;SUBSTITUTE(TEXT(DH7,"#,##0.00"),"-","△")&amp;"】"))</f>
        <v>【87.54】</v>
      </c>
      <c r="DI6" s="27" t="str">
        <f t="shared" ref="DI6:DR6" si="10">IF(DI7="",NA(),DI7)</f>
        <v>-</v>
      </c>
      <c r="DJ6" s="27" t="str">
        <f t="shared" si="10"/>
        <v>-</v>
      </c>
      <c r="DK6" s="27" t="str">
        <f t="shared" si="10"/>
        <v>-</v>
      </c>
      <c r="DL6" s="27">
        <f t="shared" si="10"/>
        <v>3.81</v>
      </c>
      <c r="DM6" s="27">
        <f t="shared" si="10"/>
        <v>7.2</v>
      </c>
      <c r="DN6" s="27" t="str">
        <f t="shared" si="10"/>
        <v>-</v>
      </c>
      <c r="DO6" s="27" t="str">
        <f t="shared" si="10"/>
        <v>-</v>
      </c>
      <c r="DP6" s="27" t="str">
        <f t="shared" si="10"/>
        <v>-</v>
      </c>
      <c r="DQ6" s="27">
        <f t="shared" si="10"/>
        <v>25.19</v>
      </c>
      <c r="DR6" s="27">
        <f t="shared" si="10"/>
        <v>25.46</v>
      </c>
      <c r="DS6" s="23" t="str">
        <f>IF(DS7="","",IF(DS7="-","【-】","【"&amp;SUBSTITUTE(TEXT(DS7,"#,##0.00"),"-","△")&amp;"】"))</f>
        <v>【28.42】</v>
      </c>
      <c r="DT6" s="27" t="str">
        <f t="shared" ref="DT6:EC6" si="11">IF(DT7="",NA(),DT7)</f>
        <v>-</v>
      </c>
      <c r="DU6" s="27" t="str">
        <f t="shared" si="11"/>
        <v>-</v>
      </c>
      <c r="DV6" s="27" t="str">
        <f t="shared" si="11"/>
        <v>-</v>
      </c>
      <c r="DW6" s="23">
        <f t="shared" si="11"/>
        <v>0</v>
      </c>
      <c r="DX6" s="23">
        <f t="shared" si="11"/>
        <v>0</v>
      </c>
      <c r="DY6" s="27" t="str">
        <f t="shared" si="11"/>
        <v>-</v>
      </c>
      <c r="DZ6" s="27" t="str">
        <f t="shared" si="11"/>
        <v>-</v>
      </c>
      <c r="EA6" s="27" t="str">
        <f t="shared" si="11"/>
        <v>-</v>
      </c>
      <c r="EB6" s="23">
        <f t="shared" si="11"/>
        <v>0</v>
      </c>
      <c r="EC6" s="27">
        <f t="shared" si="11"/>
        <v>0.19</v>
      </c>
      <c r="ED6" s="23" t="str">
        <f>IF(ED7="","",IF(ED7="-","【-】","【"&amp;SUBSTITUTE(TEXT(ED7,"#,##0.00"),"-","△")&amp;"】"))</f>
        <v>【0.08】</v>
      </c>
      <c r="EE6" s="27" t="str">
        <f t="shared" ref="EE6:EN6" si="12">IF(EE7="",NA(),EE7)</f>
        <v>-</v>
      </c>
      <c r="EF6" s="27" t="str">
        <f t="shared" si="12"/>
        <v>-</v>
      </c>
      <c r="EG6" s="27" t="str">
        <f t="shared" si="12"/>
        <v>-</v>
      </c>
      <c r="EH6" s="23">
        <f t="shared" si="12"/>
        <v>0</v>
      </c>
      <c r="EI6" s="23">
        <f t="shared" si="12"/>
        <v>0</v>
      </c>
      <c r="EJ6" s="27" t="str">
        <f t="shared" si="12"/>
        <v>-</v>
      </c>
      <c r="EK6" s="27" t="str">
        <f t="shared" si="12"/>
        <v>-</v>
      </c>
      <c r="EL6" s="27" t="str">
        <f t="shared" si="12"/>
        <v>-</v>
      </c>
      <c r="EM6" s="27">
        <f t="shared" si="12"/>
        <v>0.03</v>
      </c>
      <c r="EN6" s="27">
        <f t="shared" si="12"/>
        <v>0.03</v>
      </c>
      <c r="EO6" s="23" t="str">
        <f>IF(EO7="","",IF(EO7="-","【-】","【"&amp;SUBSTITUTE(TEXT(EO7,"#,##0.00"),"-","△")&amp;"】"))</f>
        <v>【0.02】</v>
      </c>
    </row>
    <row r="7" spans="1:148" s="13" customFormat="1" x14ac:dyDescent="0.15">
      <c r="A7" s="14"/>
      <c r="B7" s="20">
        <v>2023</v>
      </c>
      <c r="C7" s="20">
        <v>83101</v>
      </c>
      <c r="D7" s="20">
        <v>46</v>
      </c>
      <c r="E7" s="20">
        <v>17</v>
      </c>
      <c r="F7" s="20">
        <v>5</v>
      </c>
      <c r="G7" s="20">
        <v>0</v>
      </c>
      <c r="H7" s="20" t="s">
        <v>64</v>
      </c>
      <c r="I7" s="20" t="s">
        <v>96</v>
      </c>
      <c r="J7" s="20" t="s">
        <v>97</v>
      </c>
      <c r="K7" s="20" t="s">
        <v>98</v>
      </c>
      <c r="L7" s="20" t="s">
        <v>99</v>
      </c>
      <c r="M7" s="20" t="s">
        <v>100</v>
      </c>
      <c r="N7" s="24" t="s">
        <v>101</v>
      </c>
      <c r="O7" s="24">
        <v>75.819999999999993</v>
      </c>
      <c r="P7" s="24">
        <v>19.649999999999999</v>
      </c>
      <c r="Q7" s="24">
        <v>89.44</v>
      </c>
      <c r="R7" s="24">
        <v>2970</v>
      </c>
      <c r="S7" s="24">
        <v>18079</v>
      </c>
      <c r="T7" s="24">
        <v>161.80000000000001</v>
      </c>
      <c r="U7" s="24">
        <v>111.74</v>
      </c>
      <c r="V7" s="24">
        <v>3524</v>
      </c>
      <c r="W7" s="24">
        <v>4.32</v>
      </c>
      <c r="X7" s="24">
        <v>815.74</v>
      </c>
      <c r="Y7" s="24" t="s">
        <v>101</v>
      </c>
      <c r="Z7" s="24" t="s">
        <v>101</v>
      </c>
      <c r="AA7" s="24" t="s">
        <v>101</v>
      </c>
      <c r="AB7" s="24">
        <v>113.18</v>
      </c>
      <c r="AC7" s="24">
        <v>103.18</v>
      </c>
      <c r="AD7" s="24" t="s">
        <v>101</v>
      </c>
      <c r="AE7" s="24" t="s">
        <v>101</v>
      </c>
      <c r="AF7" s="24" t="s">
        <v>101</v>
      </c>
      <c r="AG7" s="24">
        <v>105.5</v>
      </c>
      <c r="AH7" s="24">
        <v>106.35</v>
      </c>
      <c r="AI7" s="24">
        <v>104.44</v>
      </c>
      <c r="AJ7" s="24" t="s">
        <v>101</v>
      </c>
      <c r="AK7" s="24" t="s">
        <v>101</v>
      </c>
      <c r="AL7" s="24" t="s">
        <v>101</v>
      </c>
      <c r="AM7" s="24">
        <v>0</v>
      </c>
      <c r="AN7" s="24">
        <v>0</v>
      </c>
      <c r="AO7" s="24" t="s">
        <v>101</v>
      </c>
      <c r="AP7" s="24" t="s">
        <v>101</v>
      </c>
      <c r="AQ7" s="24" t="s">
        <v>101</v>
      </c>
      <c r="AR7" s="24">
        <v>145.43</v>
      </c>
      <c r="AS7" s="24">
        <v>129.88999999999999</v>
      </c>
      <c r="AT7" s="24">
        <v>124.06</v>
      </c>
      <c r="AU7" s="24" t="s">
        <v>101</v>
      </c>
      <c r="AV7" s="24" t="s">
        <v>101</v>
      </c>
      <c r="AW7" s="24" t="s">
        <v>101</v>
      </c>
      <c r="AX7" s="24">
        <v>35.65</v>
      </c>
      <c r="AY7" s="24">
        <v>45.13</v>
      </c>
      <c r="AZ7" s="24" t="s">
        <v>101</v>
      </c>
      <c r="BA7" s="24" t="s">
        <v>101</v>
      </c>
      <c r="BB7" s="24" t="s">
        <v>101</v>
      </c>
      <c r="BC7" s="24">
        <v>38.4</v>
      </c>
      <c r="BD7" s="24">
        <v>44.04</v>
      </c>
      <c r="BE7" s="24">
        <v>42.02</v>
      </c>
      <c r="BF7" s="24" t="s">
        <v>101</v>
      </c>
      <c r="BG7" s="24" t="s">
        <v>101</v>
      </c>
      <c r="BH7" s="24" t="s">
        <v>101</v>
      </c>
      <c r="BI7" s="24">
        <v>0</v>
      </c>
      <c r="BJ7" s="24">
        <v>0</v>
      </c>
      <c r="BK7" s="24" t="s">
        <v>101</v>
      </c>
      <c r="BL7" s="24" t="s">
        <v>101</v>
      </c>
      <c r="BM7" s="24" t="s">
        <v>101</v>
      </c>
      <c r="BN7" s="24">
        <v>900.82</v>
      </c>
      <c r="BO7" s="24">
        <v>839.21</v>
      </c>
      <c r="BP7" s="24">
        <v>785.1</v>
      </c>
      <c r="BQ7" s="24" t="s">
        <v>101</v>
      </c>
      <c r="BR7" s="24" t="s">
        <v>101</v>
      </c>
      <c r="BS7" s="24" t="s">
        <v>101</v>
      </c>
      <c r="BT7" s="24">
        <v>50.36</v>
      </c>
      <c r="BU7" s="24">
        <v>51.53</v>
      </c>
      <c r="BV7" s="24" t="s">
        <v>101</v>
      </c>
      <c r="BW7" s="24" t="s">
        <v>101</v>
      </c>
      <c r="BX7" s="24" t="s">
        <v>101</v>
      </c>
      <c r="BY7" s="24">
        <v>52.94</v>
      </c>
      <c r="BZ7" s="24">
        <v>52.05</v>
      </c>
      <c r="CA7" s="24">
        <v>56.93</v>
      </c>
      <c r="CB7" s="24" t="s">
        <v>101</v>
      </c>
      <c r="CC7" s="24" t="s">
        <v>101</v>
      </c>
      <c r="CD7" s="24" t="s">
        <v>101</v>
      </c>
      <c r="CE7" s="24">
        <v>294.45999999999998</v>
      </c>
      <c r="CF7" s="24">
        <v>290.56</v>
      </c>
      <c r="CG7" s="24" t="s">
        <v>101</v>
      </c>
      <c r="CH7" s="24" t="s">
        <v>101</v>
      </c>
      <c r="CI7" s="24" t="s">
        <v>101</v>
      </c>
      <c r="CJ7" s="24">
        <v>303.27999999999997</v>
      </c>
      <c r="CK7" s="24">
        <v>301.86</v>
      </c>
      <c r="CL7" s="24">
        <v>271.14999999999998</v>
      </c>
      <c r="CM7" s="24" t="s">
        <v>101</v>
      </c>
      <c r="CN7" s="24" t="s">
        <v>101</v>
      </c>
      <c r="CO7" s="24" t="s">
        <v>101</v>
      </c>
      <c r="CP7" s="24">
        <v>46.66</v>
      </c>
      <c r="CQ7" s="24">
        <v>47.46</v>
      </c>
      <c r="CR7" s="24" t="s">
        <v>101</v>
      </c>
      <c r="CS7" s="24" t="s">
        <v>101</v>
      </c>
      <c r="CT7" s="24" t="s">
        <v>101</v>
      </c>
      <c r="CU7" s="24">
        <v>52.35</v>
      </c>
      <c r="CV7" s="24">
        <v>46.25</v>
      </c>
      <c r="CW7" s="24">
        <v>49.87</v>
      </c>
      <c r="CX7" s="24" t="s">
        <v>101</v>
      </c>
      <c r="CY7" s="24" t="s">
        <v>101</v>
      </c>
      <c r="CZ7" s="24" t="s">
        <v>101</v>
      </c>
      <c r="DA7" s="24">
        <v>93.21</v>
      </c>
      <c r="DB7" s="24">
        <v>93.5</v>
      </c>
      <c r="DC7" s="24" t="s">
        <v>101</v>
      </c>
      <c r="DD7" s="24" t="s">
        <v>101</v>
      </c>
      <c r="DE7" s="24" t="s">
        <v>101</v>
      </c>
      <c r="DF7" s="24">
        <v>84.39</v>
      </c>
      <c r="DG7" s="24">
        <v>83.96</v>
      </c>
      <c r="DH7" s="24">
        <v>87.54</v>
      </c>
      <c r="DI7" s="24" t="s">
        <v>101</v>
      </c>
      <c r="DJ7" s="24" t="s">
        <v>101</v>
      </c>
      <c r="DK7" s="24" t="s">
        <v>101</v>
      </c>
      <c r="DL7" s="24">
        <v>3.81</v>
      </c>
      <c r="DM7" s="24">
        <v>7.2</v>
      </c>
      <c r="DN7" s="24" t="s">
        <v>101</v>
      </c>
      <c r="DO7" s="24" t="s">
        <v>101</v>
      </c>
      <c r="DP7" s="24" t="s">
        <v>101</v>
      </c>
      <c r="DQ7" s="24">
        <v>25.19</v>
      </c>
      <c r="DR7" s="24">
        <v>25.46</v>
      </c>
      <c r="DS7" s="24">
        <v>28.42</v>
      </c>
      <c r="DT7" s="24" t="s">
        <v>101</v>
      </c>
      <c r="DU7" s="24" t="s">
        <v>101</v>
      </c>
      <c r="DV7" s="24" t="s">
        <v>101</v>
      </c>
      <c r="DW7" s="24">
        <v>0</v>
      </c>
      <c r="DX7" s="24">
        <v>0</v>
      </c>
      <c r="DY7" s="24" t="s">
        <v>101</v>
      </c>
      <c r="DZ7" s="24" t="s">
        <v>101</v>
      </c>
      <c r="EA7" s="24" t="s">
        <v>101</v>
      </c>
      <c r="EB7" s="24">
        <v>0</v>
      </c>
      <c r="EC7" s="24">
        <v>0.19</v>
      </c>
      <c r="ED7" s="24">
        <v>0.08</v>
      </c>
      <c r="EE7" s="24" t="s">
        <v>101</v>
      </c>
      <c r="EF7" s="24" t="s">
        <v>101</v>
      </c>
      <c r="EG7" s="24" t="s">
        <v>101</v>
      </c>
      <c r="EH7" s="24">
        <v>0</v>
      </c>
      <c r="EI7" s="24">
        <v>0</v>
      </c>
      <c r="EJ7" s="24" t="s">
        <v>101</v>
      </c>
      <c r="EK7" s="24" t="s">
        <v>101</v>
      </c>
      <c r="EL7" s="24" t="s">
        <v>101</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2025-01-24T07:16:22Z</dcterms:created>
  <dcterms:modified xsi:type="dcterms:W3CDTF">2025-02-20T08:11:09Z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2025-02-04T04:55:28Z</vt:filetime>
  </property>
</Properties>
</file>