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Shared_LGWAN\030_財政課\01　財政担当\06　公営企業\01　各種調査報告\K　経営分析\R6\1.22　～2.6　公営企業に係る経営比較分析表（令和５年度決算）の分析等について\02　提出\"/>
    </mc:Choice>
  </mc:AlternateContent>
  <workbookProtection workbookAlgorithmName="SHA-512" workbookHashValue="l8KED5FZ3aScRNb6NXSyp0gjS8PpSrYUscRDdJu6AmgLwJkcxa81XEe6zhllVLEQfATA5UqG6gxumcGNi/+wGg==" workbookSaltValue="9QIqaSF6yml3ltV87cWBjQ=="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<sst xmlns="http://schemas.openxmlformats.org/spreadsheetml/2006/main" count="247" uniqueCount="121">
  <si>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</si>
  <si>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</si>
  <si>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</si>
  <si>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</si>
  <si>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</si>
  <si>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</si>
  <si>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</si>
  <si>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</si>
  <si>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</si>
  <si>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</si>
  <si>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</si>
  <si>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</si>
  <si>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</si>
  <si>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</si>
  <si>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</si>
  <si>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</si>
  <si>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</si>
  <si>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</si>
  <si>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</si>
  <si>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</si>
  <si>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</si>
  <si>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</si>
  <si>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</si>
  <si>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</si>
  <si>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</si>
  <si>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</si>
  <si>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</si>
  <si>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</si>
  <si>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</si>
  <si>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</si>
  <si>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</si>
  <si>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</si>
  <si>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</si>
  <si>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</si>
  <si>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</si>
  <si>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</si>
  <si>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</si>
  <si>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</si>
  <si>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</si>
  <si>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</si>
  <si>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</si>
  <si>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</si>
  <si>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</si>
  <si>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</si>
  <si>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</si>
  <si>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</si>
  <si>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</si>
  <si>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</si>
  <si>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</si>
  <si>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</si>
  <si>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</si>
  <si>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</si>
  <si>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</si>
  <si>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</si>
  <si>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</si>
  <si>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</si>
  <si>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</si>
  <si>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</si>
  <si>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</si>
  <si>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</si>
  <si>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</si>
  <si>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</si>
  <si>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</si>
  <si>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</si>
  <si>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</si>
  <si>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</si>
  <si>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</si>
  <si>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</si>
  <si>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</si>
  <si>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</si>
  <si>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</si>
  <si>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</si>
  <si>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</si>
  <si>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</si>
  <si>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</si>
  <si>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</si>
  <si>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</si>
  <si>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</si>
  <si>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</si>
  <si>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</si>
  <si>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</si>
  <si>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</si>
  <si>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</si>
  <si>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</si>
  <si>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</si>
  <si>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</si>
  <si>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</si>
  <si>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</si>
  <si>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</si>
  <si>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</si>
  <si>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</si>
  <si>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</si>
  <si>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</si>
  <si>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</si>
  <si>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</si>
  <si>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</si>
  <si>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</si>
  <si>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</si>
  <si>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大子町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</si>
  <si>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</si>
  <si>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</si>
  <si>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</si>
  <si>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</si>
  <si>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</si>
  <si>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</si>
  <si>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</si>
  <si>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</si>
  <si>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</si>
  <si>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</si>
  <si>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</si>
  <si>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</si>
  <si>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</si>
  <si>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</si>
  <si>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</si>
  <si>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</si>
  <si>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</si>
  <si>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</si>
  <si>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</si>
  <si>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①収益的収支比率は、89.27%と赤字となっている。理由としては、入札による維持管理委託料の増加及び償還金の増加によるものである。なお、償還金は一般会計からの繰入金で賄うため、償還金を除いた総収益に対する総費用の割合は100%を超えており、料金設定等は適切と判断される。
④企業債残高対事業規模比率は、償還金を一般会計からの繰入金で賄う為、例年0%の数値となる。
⑤経費回収率は、96.50%と全国及び類似団体平均と比較し高い値となっている。しかし、使用料で回収すべき経費を全て使用料で賄えていないため、適正な料金収入の確保と汚水処理費の削減が必要である。
⑥汚水処理原価は、全国及び類似団体平均と比較し、低い値で抑えられていることから、汚水処理に係る費用が抑えられていると判断できる。
⑦施設利用率は、全国及び類似団体平均と比較し低い値となっている。理由としては、浄化槽は住宅の延べ床面積で人槽を算定するため、処理能力が過大となる場合が多いことや、汚水処理人口の減少が考えられる。なお、浄化槽の使用率は、100%に近い数値となるため、適切な施設規模であると判断できる。
⑧水洗化率は、全国及び類似団体平均と比較し高い値となっていることから、浄化槽を設置して水洗化が適切に行われていると判断できる。</t>
    <phoneticPr fontId="4"/>
  </si>
  <si>
    <t>当町の特定地域生活排水処理施設事業（市町村設置型合併処理浄化槽整備事業）は、平成18年度から事業を開始し、令和5年度末で18年が経過する。
　浄化槽の耐用年数は、環境省が平成14年3月に策定した「生活排水処理施設整備計画策定マニュアル」によると，躯体が30年、機械設備類が7～15年とされている。
　施設の老朽化は切迫した課題となっていないが、故障等の修繕は使用料を財源とするため、使用料の徴収を適切に行い、財源を確保することが重要である。</t>
    <phoneticPr fontId="4"/>
  </si>
  <si>
    <t>　平成18年度から実施している供用18年目の事業であり、市町村設置型合併処理浄化槽の整備は、河川など公共用水域の水質保全や生活環境の向上を目的としている。事業は合併処理浄化槽を整備するほど企業債償還金が増加し、一般会計に依存しなければならない構造になっており、経営健全化には経費の削減及び使用料収入増が不可欠である。　　　　　　　
　今後は、空き家等による休止浄化槽の増加に伴い料金収入の減少や、施設の老朽化に伴う更新需要の増加などが課題となってくる。必要なサービスを安定的に提供していくために、地方公営企業法の適用による「経営の見える化」による経営基盤の強化が必要である。
　なお、特定地域生活排水処理施設事業については、令和6年4月から，公営企業会計の適用を開始している。</t>
    <rPh sb="171" eb="172">
      <t>ア</t>
    </rPh>
    <rPh sb="173" eb="175">
      <t>ヤトウ</t>
    </rPh>
    <rPh sb="178" eb="183">
      <t>キュウシジョウカソウ</t>
    </rPh>
    <rPh sb="184" eb="186">
      <t>ゾウカ</t>
    </rPh>
    <rPh sb="187" eb="188">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</si>
</sst>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11-492E-8404-E066B49644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11-492E-8404-E066B49644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46.49</c:v>
                </c:pt>
                <c:pt idx="1">
                  <c:v>44.93</c:v>
                </c:pt>
                <c:pt idx="2">
                  <c:v>41.68</c:v>
                </c:pt>
                <c:pt idx="3">
                  <c:v>42.32</c:v>
                </c:pt>
                <c:pt idx="4">
                  <c:v>42.26</c:v>
                </c:pt>
              </c:numCache>
            </c:numRef>
          </c:val>
          <c:extLst>
            <c:ext xmlns:c16="http://schemas.microsoft.com/office/drawing/2014/chart" uri="{C3380CC4-5D6E-409C-BE32-E72D297353CC}">
              <c16:uniqueId val="{00000000-1EDD-4EC8-8A11-BD89B5E7B56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56.52</c:v>
                </c:pt>
                <c:pt idx="3">
                  <c:v>88.45</c:v>
                </c:pt>
                <c:pt idx="4">
                  <c:v>54.08</c:v>
                </c:pt>
              </c:numCache>
            </c:numRef>
          </c:val>
          <c:smooth val="0"/>
          <c:extLst>
            <c:ext xmlns:c16="http://schemas.microsoft.com/office/drawing/2014/chart" uri="{C3380CC4-5D6E-409C-BE32-E72D297353CC}">
              <c16:uniqueId val="{00000001-1EDD-4EC8-8A11-BD89B5E7B56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8AD-4475-9D17-CABA9F7B90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88.43</c:v>
                </c:pt>
                <c:pt idx="3">
                  <c:v>90.34</c:v>
                </c:pt>
                <c:pt idx="4">
                  <c:v>90.57</c:v>
                </c:pt>
              </c:numCache>
            </c:numRef>
          </c:val>
          <c:smooth val="0"/>
          <c:extLst>
            <c:ext xmlns:c16="http://schemas.microsoft.com/office/drawing/2014/chart" uri="{C3380CC4-5D6E-409C-BE32-E72D297353CC}">
              <c16:uniqueId val="{00000001-A8AD-4475-9D17-CABA9F7B90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96.7</c:v>
                </c:pt>
                <c:pt idx="1">
                  <c:v>88.26</c:v>
                </c:pt>
                <c:pt idx="2">
                  <c:v>80.87</c:v>
                </c:pt>
                <c:pt idx="3">
                  <c:v>75.23</c:v>
                </c:pt>
                <c:pt idx="4">
                  <c:v>89.27</c:v>
                </c:pt>
              </c:numCache>
            </c:numRef>
          </c:val>
          <c:extLst>
            <c:ext xmlns:c16="http://schemas.microsoft.com/office/drawing/2014/chart" uri="{C3380CC4-5D6E-409C-BE32-E72D297353CC}">
              <c16:uniqueId val="{00000000-E998-40BC-A51A-6095D17389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98-40BC-A51A-6095D17389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67-4003-9DA9-97B0E96033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67-4003-9DA9-97B0E96033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22-42DC-BC08-F288D4B5C0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22-42DC-BC08-F288D4B5C0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7E-4740-B324-5A5ED9713F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7E-4740-B324-5A5ED9713F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21-4CEF-A0A1-9D52361E5C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21-4CEF-A0A1-9D52361E5C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F7-47B7-A778-A5A5EF1546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55F7-47B7-A778-A5A5EF1546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98.63</c:v>
                </c:pt>
                <c:pt idx="1">
                  <c:v>100</c:v>
                </c:pt>
                <c:pt idx="2">
                  <c:v>99.58</c:v>
                </c:pt>
                <c:pt idx="3">
                  <c:v>99.74</c:v>
                </c:pt>
                <c:pt idx="4">
                  <c:v>96.5</c:v>
                </c:pt>
              </c:numCache>
            </c:numRef>
          </c:val>
          <c:extLst>
            <c:ext xmlns:c16="http://schemas.microsoft.com/office/drawing/2014/chart" uri="{C3380CC4-5D6E-409C-BE32-E72D297353CC}">
              <c16:uniqueId val="{00000000-F7B4-4073-B5D4-8D56B45868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60</c:v>
                </c:pt>
                <c:pt idx="3">
                  <c:v>59.01</c:v>
                </c:pt>
                <c:pt idx="4">
                  <c:v>56.06</c:v>
                </c:pt>
              </c:numCache>
            </c:numRef>
          </c:val>
          <c:smooth val="0"/>
          <c:extLst>
            <c:ext xmlns:c16="http://schemas.microsoft.com/office/drawing/2014/chart" uri="{C3380CC4-5D6E-409C-BE32-E72D297353CC}">
              <c16:uniqueId val="{00000001-F7B4-4073-B5D4-8D56B45868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153.15</c:v>
                </c:pt>
                <c:pt idx="1">
                  <c:v>160.4</c:v>
                </c:pt>
                <c:pt idx="2">
                  <c:v>173.03</c:v>
                </c:pt>
                <c:pt idx="3">
                  <c:v>172.34</c:v>
                </c:pt>
                <c:pt idx="4">
                  <c:v>150.02000000000001</c:v>
                </c:pt>
              </c:numCache>
            </c:numRef>
          </c:val>
          <c:extLst>
            <c:ext xmlns:c16="http://schemas.microsoft.com/office/drawing/2014/chart" uri="{C3380CC4-5D6E-409C-BE32-E72D297353CC}">
              <c16:uniqueId val="{00000000-BDF3-40C1-9826-320324AEEF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282.70999999999998</c:v>
                </c:pt>
                <c:pt idx="3">
                  <c:v>291.82</c:v>
                </c:pt>
                <c:pt idx="4">
                  <c:v>304.36</c:v>
                </c:pt>
              </c:numCache>
            </c:numRef>
          </c:val>
          <c:smooth val="0"/>
          <c:extLst>
            <c:ext xmlns:c16="http://schemas.microsoft.com/office/drawing/2014/chart" uri="{C3380CC4-5D6E-409C-BE32-E72D297353CC}">
              <c16:uniqueId val="{00000001-BDF3-40C1-9826-320324AEEF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9"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大子町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14952</v>
      </c>
      <c r="AM8" s="36"/>
      <c r="AN8" s="36"/>
      <c r="AO8" s="36"/>
      <c r="AP8" s="36"/>
      <c r="AQ8" s="36"/>
      <c r="AR8" s="36"/>
      <c r="AS8" s="36"/>
      <c r="AT8" s="37">
        <f>データ!T6</f>
        <v>325.76</v>
      </c>
      <c r="AU8" s="37"/>
      <c r="AV8" s="37"/>
      <c r="AW8" s="37"/>
      <c r="AX8" s="37"/>
      <c r="AY8" s="37"/>
      <c r="AZ8" s="37"/>
      <c r="BA8" s="37"/>
      <c r="BB8" s="37">
        <f>データ!U6</f>
        <v>45.9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20.85</v>
      </c>
      <c r="Q10" s="37"/>
      <c r="R10" s="37"/>
      <c r="S10" s="37"/>
      <c r="T10" s="37"/>
      <c r="U10" s="37"/>
      <c r="V10" s="37"/>
      <c r="W10" s="37">
        <f>データ!Q6</f>
        <v>100</v>
      </c>
      <c r="X10" s="37"/>
      <c r="Y10" s="37"/>
      <c r="Z10" s="37"/>
      <c r="AA10" s="37"/>
      <c r="AB10" s="37"/>
      <c r="AC10" s="37"/>
      <c r="AD10" s="36">
        <f>データ!R6</f>
        <v>2750</v>
      </c>
      <c r="AE10" s="36"/>
      <c r="AF10" s="36"/>
      <c r="AG10" s="36"/>
      <c r="AH10" s="36"/>
      <c r="AI10" s="36"/>
      <c r="AJ10" s="36"/>
      <c r="AK10" s="2"/>
      <c r="AL10" s="36">
        <f>データ!V6</f>
        <v>3087</v>
      </c>
      <c r="AM10" s="36"/>
      <c r="AN10" s="36"/>
      <c r="AO10" s="36"/>
      <c r="AP10" s="36"/>
      <c r="AQ10" s="36"/>
      <c r="AR10" s="36"/>
      <c r="AS10" s="36"/>
      <c r="AT10" s="37">
        <f>データ!W6</f>
        <v>80.59</v>
      </c>
      <c r="AU10" s="37"/>
      <c r="AV10" s="37"/>
      <c r="AW10" s="37"/>
      <c r="AX10" s="37"/>
      <c r="AY10" s="37"/>
      <c r="AZ10" s="37"/>
      <c r="BA10" s="37"/>
      <c r="BB10" s="37">
        <f>データ!X6</f>
        <v>38.31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Y8en5YMU0/XqCRH+qb/OpZTdLlQjCkxSH9BmPawUj59Yt3II3sHKZpRs38Xfb4OPicEsbfxv1ZyCOgTwh96icw==" saltValue="Y9X8VRIpdak0ysvoz0F1L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83640</v>
      </c>
      <c r="D6" s="19">
        <f t="shared" si="3"/>
        <v>47</v>
      </c>
      <c r="E6" s="19">
        <f t="shared" si="3"/>
        <v>18</v>
      </c>
      <c r="F6" s="19">
        <f t="shared" si="3"/>
        <v>0</v>
      </c>
      <c r="G6" s="19">
        <f t="shared" si="3"/>
        <v>0</v>
      </c>
      <c r="H6" s="19" t="str">
        <f t="shared" si="3"/>
        <v>茨城県　大子町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20.85</v>
      </c>
      <c r="Q6" s="20">
        <f t="shared" si="3"/>
        <v>100</v>
      </c>
      <c r="R6" s="20">
        <f t="shared" si="3"/>
        <v>2750</v>
      </c>
      <c r="S6" s="20">
        <f t="shared" si="3"/>
        <v>14952</v>
      </c>
      <c r="T6" s="20">
        <f t="shared" si="3"/>
        <v>325.76</v>
      </c>
      <c r="U6" s="20">
        <f t="shared" si="3"/>
        <v>45.9</v>
      </c>
      <c r="V6" s="20">
        <f t="shared" si="3"/>
        <v>3087</v>
      </c>
      <c r="W6" s="20">
        <f t="shared" si="3"/>
        <v>80.59</v>
      </c>
      <c r="X6" s="20">
        <f t="shared" si="3"/>
        <v>38.31</v>
      </c>
      <c r="Y6" s="21">
        <f>IF(Y7="",NA(),Y7)</f>
        <v>96.7</v>
      </c>
      <c r="Z6" s="21">
        <f t="shared" ref="Z6:AH6" si="4">IF(Z7="",NA(),Z7)</f>
        <v>88.26</v>
      </c>
      <c r="AA6" s="21">
        <f t="shared" si="4"/>
        <v>80.87</v>
      </c>
      <c r="AB6" s="21">
        <f t="shared" si="4"/>
        <v>75.23</v>
      </c>
      <c r="AC6" s="21">
        <f t="shared" si="4"/>
        <v>89.27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421.25</v>
      </c>
      <c r="BL6" s="21">
        <f t="shared" si="7"/>
        <v>398.42</v>
      </c>
      <c r="BM6" s="21">
        <f t="shared" si="7"/>
        <v>294.08999999999997</v>
      </c>
      <c r="BN6" s="21">
        <f t="shared" si="7"/>
        <v>294.08999999999997</v>
      </c>
      <c r="BO6" s="21">
        <f t="shared" si="7"/>
        <v>338.47</v>
      </c>
      <c r="BP6" s="20" t="str">
        <f>IF(BP7="","",IF(BP7="-","【-】","【"&amp;SUBSTITUTE(TEXT(BP7,"#,##0.00"),"-","△")&amp;"】"))</f>
        <v>【349.83】</v>
      </c>
      <c r="BQ6" s="21">
        <f>IF(BQ7="",NA(),BQ7)</f>
        <v>98.63</v>
      </c>
      <c r="BR6" s="21">
        <f t="shared" ref="BR6:BZ6" si="8">IF(BR7="",NA(),BR7)</f>
        <v>100</v>
      </c>
      <c r="BS6" s="21">
        <f t="shared" si="8"/>
        <v>99.58</v>
      </c>
      <c r="BT6" s="21">
        <f t="shared" si="8"/>
        <v>99.74</v>
      </c>
      <c r="BU6" s="21">
        <f t="shared" si="8"/>
        <v>96.5</v>
      </c>
      <c r="BV6" s="21">
        <f t="shared" si="8"/>
        <v>53.23</v>
      </c>
      <c r="BW6" s="21">
        <f t="shared" si="8"/>
        <v>50.7</v>
      </c>
      <c r="BX6" s="21">
        <f t="shared" si="8"/>
        <v>60</v>
      </c>
      <c r="BY6" s="21">
        <f t="shared" si="8"/>
        <v>59.01</v>
      </c>
      <c r="BZ6" s="21">
        <f t="shared" si="8"/>
        <v>56.06</v>
      </c>
      <c r="CA6" s="20" t="str">
        <f>IF(CA7="","",IF(CA7="-","【-】","【"&amp;SUBSTITUTE(TEXT(CA7,"#,##0.00"),"-","△")&amp;"】"))</f>
        <v>【53.65】</v>
      </c>
      <c r="CB6" s="21">
        <f>IF(CB7="",NA(),CB7)</f>
        <v>153.15</v>
      </c>
      <c r="CC6" s="21">
        <f t="shared" ref="CC6:CK6" si="9">IF(CC7="",NA(),CC7)</f>
        <v>160.4</v>
      </c>
      <c r="CD6" s="21">
        <f t="shared" si="9"/>
        <v>173.03</v>
      </c>
      <c r="CE6" s="21">
        <f t="shared" si="9"/>
        <v>172.34</v>
      </c>
      <c r="CF6" s="21">
        <f t="shared" si="9"/>
        <v>150.02000000000001</v>
      </c>
      <c r="CG6" s="21">
        <f t="shared" si="9"/>
        <v>283.3</v>
      </c>
      <c r="CH6" s="21">
        <f t="shared" si="9"/>
        <v>289.81</v>
      </c>
      <c r="CI6" s="21">
        <f t="shared" si="9"/>
        <v>282.70999999999998</v>
      </c>
      <c r="CJ6" s="21">
        <f t="shared" si="9"/>
        <v>291.82</v>
      </c>
      <c r="CK6" s="21">
        <f t="shared" si="9"/>
        <v>304.36</v>
      </c>
      <c r="CL6" s="20" t="str">
        <f>IF(CL7="","",IF(CL7="-","【-】","【"&amp;SUBSTITUTE(TEXT(CL7,"#,##0.00"),"-","△")&amp;"】"))</f>
        <v>【307.86】</v>
      </c>
      <c r="CM6" s="21">
        <f>IF(CM7="",NA(),CM7)</f>
        <v>46.49</v>
      </c>
      <c r="CN6" s="21">
        <f t="shared" ref="CN6:CV6" si="10">IF(CN7="",NA(),CN7)</f>
        <v>44.93</v>
      </c>
      <c r="CO6" s="21">
        <f t="shared" si="10"/>
        <v>41.68</v>
      </c>
      <c r="CP6" s="21">
        <f t="shared" si="10"/>
        <v>42.32</v>
      </c>
      <c r="CQ6" s="21">
        <f t="shared" si="10"/>
        <v>42.26</v>
      </c>
      <c r="CR6" s="21">
        <f t="shared" si="10"/>
        <v>55.96</v>
      </c>
      <c r="CS6" s="21">
        <f t="shared" si="10"/>
        <v>56.45</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83640</v>
      </c>
      <c r="D7" s="23">
        <v>47</v>
      </c>
      <c r="E7" s="23">
        <v>18</v>
      </c>
      <c r="F7" s="23">
        <v>0</v>
      </c>
      <c r="G7" s="23">
        <v>0</v>
      </c>
      <c r="H7" s="23" t="s">
        <v>98</v>
      </c>
      <c r="I7" s="23" t="s">
        <v>99</v>
      </c>
      <c r="J7" s="23" t="s">
        <v>100</v>
      </c>
      <c r="K7" s="23" t="s">
        <v>101</v>
      </c>
      <c r="L7" s="23" t="s">
        <v>102</v>
      </c>
      <c r="M7" s="23" t="s">
        <v>103</v>
      </c>
      <c r="N7" s="24" t="s">
        <v>104</v>
      </c>
      <c r="O7" s="24" t="s">
        <v>105</v>
      </c>
      <c r="P7" s="24">
        <v>20.85</v>
      </c>
      <c r="Q7" s="24">
        <v>100</v>
      </c>
      <c r="R7" s="24">
        <v>2750</v>
      </c>
      <c r="S7" s="24">
        <v>14952</v>
      </c>
      <c r="T7" s="24">
        <v>325.76</v>
      </c>
      <c r="U7" s="24">
        <v>45.9</v>
      </c>
      <c r="V7" s="24">
        <v>3087</v>
      </c>
      <c r="W7" s="24">
        <v>80.59</v>
      </c>
      <c r="X7" s="24">
        <v>38.31</v>
      </c>
      <c r="Y7" s="24">
        <v>96.7</v>
      </c>
      <c r="Z7" s="24">
        <v>88.26</v>
      </c>
      <c r="AA7" s="24">
        <v>80.87</v>
      </c>
      <c r="AB7" s="24">
        <v>75.23</v>
      </c>
      <c r="AC7" s="24">
        <v>89.27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421.25</v>
      </c>
      <c r="BL7" s="24">
        <v>398.42</v>
      </c>
      <c r="BM7" s="24">
        <v>294.08999999999997</v>
      </c>
      <c r="BN7" s="24">
        <v>294.08999999999997</v>
      </c>
      <c r="BO7" s="24">
        <v>338.47</v>
      </c>
      <c r="BP7" s="24">
        <v>349.83</v>
      </c>
      <c r="BQ7" s="24">
        <v>98.63</v>
      </c>
      <c r="BR7" s="24">
        <v>100</v>
      </c>
      <c r="BS7" s="24">
        <v>99.58</v>
      </c>
      <c r="BT7" s="24">
        <v>99.74</v>
      </c>
      <c r="BU7" s="24">
        <v>96.5</v>
      </c>
      <c r="BV7" s="24">
        <v>53.23</v>
      </c>
      <c r="BW7" s="24">
        <v>50.7</v>
      </c>
      <c r="BX7" s="24">
        <v>60</v>
      </c>
      <c r="BY7" s="24">
        <v>59.01</v>
      </c>
      <c r="BZ7" s="24">
        <v>56.06</v>
      </c>
      <c r="CA7" s="24">
        <v>53.65</v>
      </c>
      <c r="CB7" s="24">
        <v>153.15</v>
      </c>
      <c r="CC7" s="24">
        <v>160.4</v>
      </c>
      <c r="CD7" s="24">
        <v>173.03</v>
      </c>
      <c r="CE7" s="24">
        <v>172.34</v>
      </c>
      <c r="CF7" s="24">
        <v>150.02000000000001</v>
      </c>
      <c r="CG7" s="24">
        <v>283.3</v>
      </c>
      <c r="CH7" s="24">
        <v>289.81</v>
      </c>
      <c r="CI7" s="24">
        <v>282.70999999999998</v>
      </c>
      <c r="CJ7" s="24">
        <v>291.82</v>
      </c>
      <c r="CK7" s="24">
        <v>304.36</v>
      </c>
      <c r="CL7" s="24">
        <v>307.86</v>
      </c>
      <c r="CM7" s="24">
        <v>46.49</v>
      </c>
      <c r="CN7" s="24">
        <v>44.93</v>
      </c>
      <c r="CO7" s="24">
        <v>41.68</v>
      </c>
      <c r="CP7" s="24">
        <v>42.32</v>
      </c>
      <c r="CQ7" s="24">
        <v>42.26</v>
      </c>
      <c r="CR7" s="24">
        <v>55.96</v>
      </c>
      <c r="CS7" s="24">
        <v>56.45</v>
      </c>
      <c r="CT7" s="24">
        <v>56.52</v>
      </c>
      <c r="CU7" s="24">
        <v>88.45</v>
      </c>
      <c r="CV7" s="24">
        <v>54.08</v>
      </c>
      <c r="CW7" s="24">
        <v>54.61</v>
      </c>
      <c r="CX7" s="24">
        <v>100</v>
      </c>
      <c r="CY7" s="24">
        <v>100</v>
      </c>
      <c r="CZ7" s="24">
        <v>100</v>
      </c>
      <c r="DA7" s="24">
        <v>100</v>
      </c>
      <c r="DB7" s="24">
        <v>100</v>
      </c>
      <c r="DC7" s="24">
        <v>60.12</v>
      </c>
      <c r="DD7" s="24">
        <v>54.99</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2025-02-05T06:14:59Z</cp:lastPrinted>
  <dcterms:created xsi:type="dcterms:W3CDTF">2025-01-24T07:40:12Z</dcterms:created>
  <dcterms:modified xsi:type="dcterms:W3CDTF">2025-02-05T07:20:43Z</dcterms:modified>
  <cp:category/>
</cp:coreProperties>
</file>