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04034821\Desktop\最終版\"/>
    </mc:Choice>
  </mc:AlternateContent>
  <bookViews>
    <workbookView xWindow="-120" yWindow="-120" windowWidth="20730" windowHeight="1116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U88" i="12" l="1"/>
  <c r="AZ88" i="12"/>
  <c r="AP23" i="12"/>
  <c r="V23" i="12"/>
  <c r="AA23" i="12"/>
  <c r="Q23" i="12"/>
  <c r="AU63" i="12"/>
  <c r="AP63" i="12"/>
  <c r="CW102" i="12"/>
  <c r="DB102" i="12"/>
  <c r="DG102" i="12"/>
  <c r="DL102" i="12"/>
  <c r="DQ102" i="12"/>
  <c r="DV102" i="12"/>
  <c r="CR102" i="12"/>
  <c r="AP88" i="12" l="1"/>
  <c r="AF88" i="12"/>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C36" i="10"/>
  <c r="BW35" i="10"/>
  <c r="BW36" i="10" s="1"/>
  <c r="BW37" i="10" s="1"/>
  <c r="BW38" i="10" s="1"/>
  <c r="BW39" i="10" s="1"/>
  <c r="BW40" i="10" s="1"/>
  <c r="BW41" i="10" s="1"/>
  <c r="BW42" i="10" s="1"/>
  <c r="BW43" i="10" s="1"/>
  <c r="BE35" i="10"/>
  <c r="C35" i="10"/>
  <c r="CO34" i="10"/>
  <c r="CO35" i="10" s="1"/>
  <c r="BW34" i="10"/>
  <c r="BE34" i="10"/>
  <c r="C34" i="10"/>
  <c r="U34" i="10" s="1"/>
  <c r="U35" i="10" l="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alcChain>
</file>

<file path=xl/sharedStrings.xml><?xml version="1.0" encoding="utf-8"?>
<sst xmlns="http://schemas.openxmlformats.org/spreadsheetml/2006/main" count="1087" uniqueCount="567">
  <si>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</si>
  <si>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</si>
  <si>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</si>
  <si>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</si>
  <si>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</si>
  <si>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</si>
  <si>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</si>
  <si>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</si>
  <si>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</si>
  <si>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</si>
  <si>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</si>
  <si>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</si>
  <si>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</si>
  <si>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</si>
  <si>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</si>
  <si>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</si>
  <si>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</si>
  <si>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</si>
  <si>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</si>
  <si>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</si>
  <si>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</si>
  <si>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</si>
  <si>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</si>
  <si>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</si>
  <si>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</si>
  <si>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</si>
  <si>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</si>
  <si>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</si>
  <si>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</si>
  <si>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</si>
  <si>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</si>
  <si>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</si>
  <si>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</si>
  <si>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</si>
  <si>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</si>
  <si>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</si>
  <si>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</si>
  <si>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</si>
  <si>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</si>
  <si>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</si>
  <si>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</si>
  <si>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</si>
  <si>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</si>
  <si>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</si>
  <si>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</si>
  <si>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</si>
  <si>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</si>
  <si>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</si>
  <si>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</si>
  <si>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</si>
  <si>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</si>
  <si>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</si>
  <si>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</si>
  <si>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</si>
  <si>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</si>
  <si>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</si>
  <si>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</si>
  <si>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</si>
  <si>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</si>
  <si>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</si>
  <si>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</si>
  <si>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</si>
  <si>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</si>
  <si>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</si>
  <si>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</si>
  <si>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</si>
  <si>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</si>
  <si>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</si>
  <si>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</si>
  <si>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</si>
  <si>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</si>
  <si>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</si>
  <si>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</si>
  <si>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</si>
  <si>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</si>
  <si>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</si>
  <si>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</si>
  <si>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</si>
  <si>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</si>
  <si>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</si>
  <si>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</si>
  <si>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Ⅰ－２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</si>
  <si>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</si>
  <si>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</si>
  <si>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</si>
  <si>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</si>
  <si>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</si>
  <si>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</si>
  <si>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</si>
  <si>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</si>
  <si>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</si>
  <si>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</si>
  <si>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</si>
  <si>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</si>
  <si>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潮来市</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</si>
  <si>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</si>
  <si>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</si>
  <si>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</si>
  <si>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</si>
  <si>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</si>
  <si>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</si>
  <si>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</si>
  <si>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</si>
  <si>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</si>
  <si>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</si>
  <si>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</si>
  <si>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</si>
  <si>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</si>
  <si>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</si>
  <si>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</si>
  <si>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</si>
  <si>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</si>
  <si>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</si>
  <si>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</si>
  <si>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</si>
  <si>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</si>
  <si>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</si>
  <si>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</si>
  <si>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-5.2</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</si>
  <si>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</si>
  <si>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</si>
  <si>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</si>
  <si>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</si>
  <si>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</si>
  <si>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</si>
  <si>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</si>
  <si>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</si>
  <si>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</si>
  <si>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</si>
  <si>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</si>
  <si>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</si>
  <si>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</si>
  <si>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</si>
  <si>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</si>
  <si>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</si>
  <si>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</si>
  <si>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</si>
  <si>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</si>
  <si>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</si>
  <si>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</si>
  <si>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</si>
  <si>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</si>
  <si>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6"/>
  </si>
  <si>
    <t>うち日本人(％)</t>
    <phoneticPr fontId="5"/>
  </si>
  <si>
    <t>-1.8</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</si>
  <si>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</si>
  <si>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</si>
  <si>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</si>
  <si>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</si>
  <si>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</si>
  <si>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</si>
  <si>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</si>
  <si>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</si>
  <si>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</si>
  <si>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</si>
  <si>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</si>
  <si>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</si>
  <si>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</si>
  <si>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</si>
  <si>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</si>
  <si>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</si>
  <si>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</si>
  <si>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</si>
  <si>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</si>
  <si>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</si>
  <si>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</si>
  <si>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</si>
  <si>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</si>
  <si>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</si>
  <si>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</si>
  <si>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</si>
  <si>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</si>
  <si>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</si>
  <si>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</si>
  <si>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</si>
  <si>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</si>
  <si>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</si>
  <si>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</si>
  <si>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</si>
  <si>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</si>
  <si>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</si>
  <si>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</si>
  <si>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</si>
  <si>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</si>
  <si>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</si>
  <si>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</si>
  <si>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</si>
  <si>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</si>
  <si>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</si>
  <si>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</si>
  <si>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</si>
  <si>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</si>
  <si>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</si>
  <si>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</si>
  <si>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</si>
  <si>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</si>
  <si>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</si>
  <si>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</si>
  <si>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</si>
  <si>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</si>
  <si>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</si>
  <si>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</si>
  <si>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</si>
  <si>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</si>
  <si>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茨城県潮来市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</si>
  <si>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</si>
  <si>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</si>
  <si>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</si>
  <si>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</si>
  <si>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</si>
  <si>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</si>
  <si>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</si>
  <si>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</si>
  <si>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</si>
  <si>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</si>
  <si>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</si>
  <si>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</si>
  <si>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</si>
  <si>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</si>
  <si>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</si>
  <si>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</si>
  <si>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</si>
  <si>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</si>
  <si>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</si>
  <si>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</si>
  <si>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</si>
  <si>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</si>
  <si>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</si>
  <si>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</si>
  <si>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</si>
  <si>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</si>
  <si>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</si>
  <si>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</si>
  <si>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</si>
  <si>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</si>
  <si>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</si>
  <si>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</si>
  <si>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</si>
  <si>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</si>
  <si>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</si>
  <si>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</si>
  <si>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</si>
  <si>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</si>
  <si>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</si>
  <si>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</si>
  <si>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</si>
  <si>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</si>
  <si>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</si>
  <si>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</si>
  <si>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</si>
  <si>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</si>
  <si>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</si>
  <si>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</si>
  <si>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</si>
  <si>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</si>
  <si>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</si>
  <si>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</si>
  <si>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</si>
  <si>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</si>
  <si>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</si>
  <si>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</si>
  <si>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</si>
  <si>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</si>
  <si>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</si>
  <si>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</si>
  <si>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</si>
  <si>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</si>
  <si>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</si>
  <si>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</si>
  <si>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</si>
  <si>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</si>
  <si>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</si>
  <si>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</si>
  <si>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</si>
  <si>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</si>
  <si>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</si>
  <si>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</si>
  <si>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</si>
  <si>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</si>
  <si>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</si>
  <si>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</si>
  <si>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</si>
  <si>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</si>
  <si>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</si>
  <si>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</si>
  <si>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</si>
  <si>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</si>
  <si>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</si>
  <si>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</si>
  <si>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</si>
  <si>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</si>
  <si>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</si>
  <si>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</si>
  <si>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</si>
  <si>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</si>
  <si>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</si>
  <si>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</si>
  <si>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</si>
  <si>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</si>
  <si>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</si>
  <si>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</si>
  <si>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</si>
  <si>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</si>
  <si>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</si>
  <si>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</si>
  <si>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</si>
  <si>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</si>
  <si>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</si>
  <si>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</si>
  <si>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</si>
  <si>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</si>
  <si>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</si>
  <si>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</si>
  <si>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</si>
  <si>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</si>
  <si>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</si>
  <si>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</si>
  <si>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</si>
  <si>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</si>
  <si>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</si>
  <si>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</si>
  <si>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</si>
  <si>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</si>
  <si>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</si>
  <si>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</si>
  <si>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</si>
  <si>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</si>
  <si>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</si>
  <si>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</si>
  <si>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</si>
  <si>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</si>
  <si>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</si>
  <si>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</si>
  <si>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</si>
  <si>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</si>
  <si>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</si>
  <si>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</si>
  <si>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</si>
  <si>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</si>
  <si>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</si>
  <si>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</si>
  <si>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</si>
  <si>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</si>
  <si>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</si>
  <si>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</si>
  <si>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</si>
  <si>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</si>
  <si>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</si>
  <si>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</si>
  <si>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</si>
  <si>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</si>
  <si>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</si>
  <si>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</si>
  <si>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</si>
  <si>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</si>
  <si>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茨城県潮来市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</si>
  <si>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</si>
  <si>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</si>
  <si>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</si>
  <si>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</si>
  <si>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</si>
  <si>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</si>
  <si>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</si>
  <si>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</si>
  <si>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</si>
  <si>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</si>
  <si>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</si>
  <si>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</si>
  <si>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</si>
  <si>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</si>
  <si>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</si>
  <si>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</si>
  <si>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</si>
  <si>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</si>
  <si>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</si>
  <si>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</si>
  <si>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</si>
  <si>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</si>
  <si>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</si>
  <si>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</si>
  <si>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</si>
  <si>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</si>
  <si>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</si>
  <si>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</si>
  <si>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</si>
  <si>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</si>
  <si>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</si>
  <si>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</si>
  <si>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</si>
  <si>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潮来市国民健康保険特別会計</t>
    <phoneticPr fontId="5"/>
  </si>
  <si>
    <t>潮来市介護保険特別会計</t>
    <phoneticPr fontId="5"/>
  </si>
  <si>
    <t>潮来市後期高齢者医療特別会計</t>
    <phoneticPr fontId="5"/>
  </si>
  <si>
    <t>潮来市下水道事業会計</t>
    <phoneticPr fontId="5"/>
  </si>
  <si>
    <t>法適用企業</t>
    <phoneticPr fontId="5"/>
  </si>
  <si>
    <t>潮来市水道事業会計</t>
    <phoneticPr fontId="5"/>
  </si>
  <si>
    <t>潮来市工業用水道事業会計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</si>
  <si>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</si>
  <si>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</si>
  <si>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</si>
  <si>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</si>
  <si>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</si>
  <si>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</si>
  <si>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</si>
  <si>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</si>
  <si>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</si>
  <si>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</si>
  <si>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</si>
  <si>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</si>
  <si>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</si>
  <si>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</si>
  <si>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</si>
  <si>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</si>
  <si>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</si>
  <si>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</si>
  <si>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</si>
  <si>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</si>
  <si>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</si>
  <si>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</si>
  <si>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</si>
  <si>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</si>
  <si>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</si>
  <si>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</si>
  <si>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</si>
  <si>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</si>
  <si>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</si>
  <si>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</si>
  <si>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</si>
  <si>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</si>
  <si>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</si>
  <si>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</si>
  <si>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</si>
  <si>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</si>
  <si>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</si>
  <si>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</si>
  <si>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</si>
  <si>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</si>
  <si>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</si>
  <si>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</si>
  <si>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</si>
  <si>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</si>
  <si>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</si>
  <si>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</si>
  <si>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</si>
  <si>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</si>
  <si>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</si>
  <si>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</si>
  <si>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</si>
  <si>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</si>
  <si>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</si>
  <si>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</si>
  <si>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</si>
  <si>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</si>
  <si>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</si>
  <si>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</si>
  <si>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</si>
  <si>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</si>
  <si>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</si>
  <si>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</si>
  <si>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</si>
  <si>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</si>
  <si>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</si>
  <si>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</si>
  <si>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</si>
  <si>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</si>
  <si>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</si>
  <si>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</si>
  <si>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</si>
  <si>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</si>
  <si>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</si>
  <si>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</si>
  <si>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</si>
  <si>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</si>
  <si>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</si>
  <si>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</si>
  <si>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</si>
  <si>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</si>
  <si>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</si>
  <si>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</si>
  <si>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</si>
  <si>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</si>
  <si>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</si>
  <si>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</si>
  <si>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</si>
  <si>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</si>
  <si>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</si>
  <si>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</si>
  <si>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</si>
  <si>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</si>
  <si>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</si>
  <si>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</si>
  <si>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</si>
  <si>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</si>
  <si>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</si>
  <si>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</si>
  <si>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</si>
  <si>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</si>
  <si>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</si>
  <si>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</si>
  <si>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</si>
  <si>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</si>
  <si>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</si>
  <si>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</si>
  <si>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</si>
  <si>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</si>
  <si>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</si>
  <si>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</si>
  <si>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</si>
  <si>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</si>
  <si>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</si>
  <si>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</si>
  <si>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</si>
  <si>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</si>
  <si>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</si>
  <si>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</si>
  <si>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</si>
  <si>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</si>
  <si>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</si>
  <si>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</si>
  <si>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</si>
  <si>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</si>
  <si>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</si>
  <si>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</si>
  <si>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</si>
  <si>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</si>
  <si>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</si>
  <si>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</si>
  <si>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</si>
  <si>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</si>
  <si>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</si>
  <si>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</si>
  <si>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</si>
  <si>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5.00</t>
  </si>
  <si>
    <t>▲ 8.69</t>
  </si>
  <si>
    <t>▲ 3.82</t>
  </si>
  <si>
    <t>▲ 8.52</t>
  </si>
  <si>
    <t>潮来市水道事業会計</t>
  </si>
  <si>
    <t>一般会計</t>
  </si>
  <si>
    <t>潮来市下水道事業会計</t>
  </si>
  <si>
    <t>潮来市工業用水道事業会計</t>
  </si>
  <si>
    <t>潮来市介護保険特別会計</t>
  </si>
  <si>
    <t>潮来市国民健康保険特別会計</t>
  </si>
  <si>
    <t>潮来市後期高齢者医療特別会計</t>
  </si>
  <si>
    <t>その他会計（赤字）</t>
  </si>
  <si>
    <t>その他会計（黒字）</t>
  </si>
  <si>
    <t>R01</t>
    <phoneticPr fontId="5"/>
  </si>
  <si>
    <t>R02</t>
    <phoneticPr fontId="5"/>
  </si>
  <si>
    <t>R03</t>
    <phoneticPr fontId="5"/>
  </si>
  <si>
    <t>R04</t>
    <phoneticPr fontId="5"/>
  </si>
  <si>
    <t>R05</t>
    <phoneticPr fontId="5"/>
  </si>
  <si>
    <t>一般廃棄物処理施設整備基金</t>
    <rPh sb="0" eb="13">
      <t>イッパンハイキブツショリシセツセイビキキン</t>
    </rPh>
    <phoneticPr fontId="5"/>
  </si>
  <si>
    <t>庁舎建設基金</t>
    <rPh sb="0" eb="6">
      <t>チョウシャケンセツキキン</t>
    </rPh>
    <phoneticPr fontId="2"/>
  </si>
  <si>
    <t>地域振興基金</t>
    <rPh sb="0" eb="6">
      <t>チイキシンコウキキン</t>
    </rPh>
    <phoneticPr fontId="2"/>
  </si>
  <si>
    <t>ふるさと創生基金</t>
    <rPh sb="4" eb="8">
      <t>ソウセイキキン</t>
    </rPh>
    <phoneticPr fontId="2"/>
  </si>
  <si>
    <t>ふるさと応援基金</t>
    <rPh sb="4" eb="8">
      <t>オウエンキキン</t>
    </rPh>
    <phoneticPr fontId="2"/>
  </si>
  <si>
    <t>鹿行広域事務組合一般会計</t>
  </si>
  <si>
    <t>鹿行広域事務組合養護老人ホーム事業特別会計</t>
  </si>
  <si>
    <t>鹿行広域事務組合消防特別会計</t>
  </si>
  <si>
    <t>鹿行広域事務組合火葬場事業特別会計</t>
  </si>
  <si>
    <t>鹿行広域事務組合審査会事業特別会計</t>
  </si>
  <si>
    <t xml:space="preserve">茨城県市町村総合事務組合一般会計 </t>
  </si>
  <si>
    <t>茨城県市町村総合事務組合県民交通災害共済事業特別会計</t>
  </si>
  <si>
    <t xml:space="preserve">茨城租税債権管理機構      </t>
  </si>
  <si>
    <t>茨城県後期高齢者医療広域連合一般会計</t>
  </si>
  <si>
    <t>茨城県後期高齢者医療広域連合後期高齢者医療特別会計</t>
  </si>
  <si>
    <t>潮来市開発公社</t>
    <rPh sb="0" eb="3">
      <t>イタコシ</t>
    </rPh>
    <rPh sb="3" eb="7">
      <t>カイハツコウシャ</t>
    </rPh>
    <phoneticPr fontId="2"/>
  </si>
  <si>
    <t>いたこ</t>
  </si>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</sst>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74581</c:v>
                </c:pt>
                <c:pt idx="1">
                  <c:v>76347</c:v>
                </c:pt>
                <c:pt idx="2">
                  <c:v>69604</c:v>
                </c:pt>
                <c:pt idx="3">
                  <c:v>68410</c:v>
                </c:pt>
                <c:pt idx="4">
                  <c:v>73019</c:v>
                </c:pt>
              </c:numCache>
            </c:numRef>
          </c:val>
          <c:smooth val="0"/>
          <c:extLst>
            <c:ext xmlns:c16="http://schemas.microsoft.com/office/drawing/2014/chart" uri="{C3380CC4-5D6E-409C-BE32-E72D297353CC}">
              <c16:uniqueId val="{00000000-5EED-45B0-BBC0-67D6063CC88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51338</c:v>
                </c:pt>
                <c:pt idx="1">
                  <c:v>63428</c:v>
                </c:pt>
                <c:pt idx="2">
                  <c:v>54599</c:v>
                </c:pt>
                <c:pt idx="3">
                  <c:v>41191</c:v>
                </c:pt>
                <c:pt idx="4">
                  <c:v>33832</c:v>
                </c:pt>
              </c:numCache>
            </c:numRef>
          </c:val>
          <c:smooth val="0"/>
          <c:extLst>
            <c:ext xmlns:c16="http://schemas.microsoft.com/office/drawing/2014/chart" uri="{C3380CC4-5D6E-409C-BE32-E72D297353CC}">
              <c16:uniqueId val="{00000001-5EED-45B0-BBC0-67D6063CC88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8.89</c:v>
                </c:pt>
                <c:pt idx="1">
                  <c:v>12.21</c:v>
                </c:pt>
                <c:pt idx="2">
                  <c:v>15.83</c:v>
                </c:pt>
                <c:pt idx="3">
                  <c:v>12.69</c:v>
                </c:pt>
                <c:pt idx="4">
                  <c:v>7.26</c:v>
                </c:pt>
              </c:numCache>
            </c:numRef>
          </c:val>
          <c:extLst>
            <c:ext xmlns:c16="http://schemas.microsoft.com/office/drawing/2014/chart" uri="{C3380CC4-5D6E-409C-BE32-E72D297353CC}">
              <c16:uniqueId val="{00000000-B671-4CAF-9AAC-50D0E6120CF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20.239999999999998</c:v>
                </c:pt>
                <c:pt idx="1">
                  <c:v>6.58</c:v>
                </c:pt>
                <c:pt idx="2">
                  <c:v>14.52</c:v>
                </c:pt>
                <c:pt idx="3">
                  <c:v>15.15</c:v>
                </c:pt>
                <c:pt idx="4">
                  <c:v>12.24</c:v>
                </c:pt>
              </c:numCache>
            </c:numRef>
          </c:val>
          <c:extLst>
            <c:ext xmlns:c16="http://schemas.microsoft.com/office/drawing/2014/chart" uri="{C3380CC4-5D6E-409C-BE32-E72D297353CC}">
              <c16:uniqueId val="{00000001-B671-4CAF-9AAC-50D0E6120CF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-5</c:v>
                </c:pt>
                <c:pt idx="1">
                  <c:v>-8.69</c:v>
                </c:pt>
                <c:pt idx="2">
                  <c:v>12.14</c:v>
                </c:pt>
                <c:pt idx="3">
                  <c:v>-3.82</c:v>
                </c:pt>
                <c:pt idx="4">
                  <c:v>-8.52</c:v>
                </c:pt>
              </c:numCache>
            </c:numRef>
          </c:val>
          <c:smooth val="0"/>
          <c:extLst>
            <c:ext xmlns:c16="http://schemas.microsoft.com/office/drawing/2014/chart" uri="{C3380CC4-5D6E-409C-BE32-E72D297353CC}">
              <c16:uniqueId val="{00000002-B671-4CAF-9AAC-50D0E6120CF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0.24</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96E-4912-9152-5C7D6320B09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96E-4912-9152-5C7D6320B09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96E-4912-9152-5C7D6320B091}"/>
            </c:ext>
          </c:extLst>
        </c:ser>
        <c:ser>
          <c:idx val="3"/>
          <c:order val="3"/>
          <c:tx>
            <c:strRef>
              <c:f>データシート!$A$30</c:f>
              <c:strCache>
                <c:ptCount val="1"/>
                <c:pt idx="0">
                  <c:v>潮来市後期高齢者医療特別会計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0.03</c:v>
                </c:pt>
                <c:pt idx="2">
                  <c:v>#N/A</c:v>
                </c:pt>
                <c:pt idx="3">
                  <c:v>0.04</c:v>
                </c:pt>
                <c:pt idx="4">
                  <c:v>#N/A</c:v>
                </c:pt>
                <c:pt idx="5">
                  <c:v>0.02</c:v>
                </c:pt>
                <c:pt idx="6">
                  <c:v>#N/A</c:v>
                </c:pt>
                <c:pt idx="7">
                  <c:v>0.02</c:v>
                </c:pt>
                <c:pt idx="8">
                  <c:v>#N/A</c:v>
                </c:pt>
                <c:pt idx="9">
                  <c:v>0.02</c:v>
                </c:pt>
              </c:numCache>
            </c:numRef>
          </c:val>
          <c:extLst>
            <c:ext xmlns:c16="http://schemas.microsoft.com/office/drawing/2014/chart" uri="{C3380CC4-5D6E-409C-BE32-E72D297353CC}">
              <c16:uniqueId val="{00000003-E96E-4912-9152-5C7D6320B091}"/>
            </c:ext>
          </c:extLst>
        </c:ser>
        <c:ser>
          <c:idx val="4"/>
          <c:order val="4"/>
          <c:tx>
            <c:strRef>
              <c:f>データシート!$A$31</c:f>
              <c:strCache>
                <c:ptCount val="1"/>
                <c:pt idx="0">
                  <c:v>潮来市国民健康保険特別会計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0.71</c:v>
                </c:pt>
                <c:pt idx="2">
                  <c:v>#N/A</c:v>
                </c:pt>
                <c:pt idx="3">
                  <c:v>1.23</c:v>
                </c:pt>
                <c:pt idx="4">
                  <c:v>#N/A</c:v>
                </c:pt>
                <c:pt idx="5">
                  <c:v>1.08</c:v>
                </c:pt>
                <c:pt idx="6">
                  <c:v>#N/A</c:v>
                </c:pt>
                <c:pt idx="7">
                  <c:v>1</c:v>
                </c:pt>
                <c:pt idx="8">
                  <c:v>#N/A</c:v>
                </c:pt>
                <c:pt idx="9">
                  <c:v>0.69</c:v>
                </c:pt>
              </c:numCache>
            </c:numRef>
          </c:val>
          <c:extLst>
            <c:ext xmlns:c16="http://schemas.microsoft.com/office/drawing/2014/chart" uri="{C3380CC4-5D6E-409C-BE32-E72D297353CC}">
              <c16:uniqueId val="{00000004-E96E-4912-9152-5C7D6320B091}"/>
            </c:ext>
          </c:extLst>
        </c:ser>
        <c:ser>
          <c:idx val="5"/>
          <c:order val="5"/>
          <c:tx>
            <c:strRef>
              <c:f>データシート!$A$32</c:f>
              <c:strCache>
                <c:ptCount val="1"/>
                <c:pt idx="0">
                  <c:v>潮来市介護保険特別会計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1.1599999999999999</c:v>
                </c:pt>
                <c:pt idx="2">
                  <c:v>#N/A</c:v>
                </c:pt>
                <c:pt idx="3">
                  <c:v>1.05</c:v>
                </c:pt>
                <c:pt idx="4">
                  <c:v>#N/A</c:v>
                </c:pt>
                <c:pt idx="5">
                  <c:v>0.87</c:v>
                </c:pt>
                <c:pt idx="6">
                  <c:v>#N/A</c:v>
                </c:pt>
                <c:pt idx="7">
                  <c:v>0.99</c:v>
                </c:pt>
                <c:pt idx="8">
                  <c:v>#N/A</c:v>
                </c:pt>
                <c:pt idx="9">
                  <c:v>1.1599999999999999</c:v>
                </c:pt>
              </c:numCache>
            </c:numRef>
          </c:val>
          <c:extLst>
            <c:ext xmlns:c16="http://schemas.microsoft.com/office/drawing/2014/chart" uri="{C3380CC4-5D6E-409C-BE32-E72D297353CC}">
              <c16:uniqueId val="{00000005-E96E-4912-9152-5C7D6320B091}"/>
            </c:ext>
          </c:extLst>
        </c:ser>
        <c:ser>
          <c:idx val="6"/>
          <c:order val="6"/>
          <c:tx>
            <c:strRef>
              <c:f>データシート!$A$33</c:f>
              <c:strCache>
                <c:ptCount val="1"/>
                <c:pt idx="0">
                  <c:v>潮来市工業用水道事業会計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1.35</c:v>
                </c:pt>
                <c:pt idx="2">
                  <c:v>#N/A</c:v>
                </c:pt>
                <c:pt idx="3">
                  <c:v>1.33</c:v>
                </c:pt>
                <c:pt idx="4">
                  <c:v>#N/A</c:v>
                </c:pt>
                <c:pt idx="5">
                  <c:v>1.34</c:v>
                </c:pt>
                <c:pt idx="6">
                  <c:v>#N/A</c:v>
                </c:pt>
                <c:pt idx="7">
                  <c:v>1.46</c:v>
                </c:pt>
                <c:pt idx="8">
                  <c:v>#N/A</c:v>
                </c:pt>
                <c:pt idx="9">
                  <c:v>1.53</c:v>
                </c:pt>
              </c:numCache>
            </c:numRef>
          </c:val>
          <c:extLst>
            <c:ext xmlns:c16="http://schemas.microsoft.com/office/drawing/2014/chart" uri="{C3380CC4-5D6E-409C-BE32-E72D297353CC}">
              <c16:uniqueId val="{00000006-E96E-4912-9152-5C7D6320B091}"/>
            </c:ext>
          </c:extLst>
        </c:ser>
        <c:ser>
          <c:idx val="7"/>
          <c:order val="7"/>
          <c:tx>
            <c:strRef>
              <c:f>データシート!$A$34</c:f>
              <c:strCache>
                <c:ptCount val="1"/>
                <c:pt idx="0">
                  <c:v>潮来市下水道事業会計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0</c:v>
                </c:pt>
                <c:pt idx="1">
                  <c:v>0</c:v>
                </c:pt>
                <c:pt idx="2">
                  <c:v>#N/A</c:v>
                </c:pt>
                <c:pt idx="3">
                  <c:v>4.51</c:v>
                </c:pt>
                <c:pt idx="4">
                  <c:v>#N/A</c:v>
                </c:pt>
                <c:pt idx="5">
                  <c:v>3.02</c:v>
                </c:pt>
                <c:pt idx="6">
                  <c:v>#N/A</c:v>
                </c:pt>
                <c:pt idx="7">
                  <c:v>3.92</c:v>
                </c:pt>
                <c:pt idx="8">
                  <c:v>#N/A</c:v>
                </c:pt>
                <c:pt idx="9">
                  <c:v>6.15</c:v>
                </c:pt>
              </c:numCache>
            </c:numRef>
          </c:val>
          <c:extLst>
            <c:ext xmlns:c16="http://schemas.microsoft.com/office/drawing/2014/chart" uri="{C3380CC4-5D6E-409C-BE32-E72D297353CC}">
              <c16:uniqueId val="{00000007-E96E-4912-9152-5C7D6320B09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8.89</c:v>
                </c:pt>
                <c:pt idx="2">
                  <c:v>#N/A</c:v>
                </c:pt>
                <c:pt idx="3">
                  <c:v>12.21</c:v>
                </c:pt>
                <c:pt idx="4">
                  <c:v>#N/A</c:v>
                </c:pt>
                <c:pt idx="5">
                  <c:v>15.83</c:v>
                </c:pt>
                <c:pt idx="6">
                  <c:v>#N/A</c:v>
                </c:pt>
                <c:pt idx="7">
                  <c:v>12.68</c:v>
                </c:pt>
                <c:pt idx="8">
                  <c:v>#N/A</c:v>
                </c:pt>
                <c:pt idx="9">
                  <c:v>7.26</c:v>
                </c:pt>
              </c:numCache>
            </c:numRef>
          </c:val>
          <c:extLst>
            <c:ext xmlns:c16="http://schemas.microsoft.com/office/drawing/2014/chart" uri="{C3380CC4-5D6E-409C-BE32-E72D297353CC}">
              <c16:uniqueId val="{00000008-E96E-4912-9152-5C7D6320B091}"/>
            </c:ext>
          </c:extLst>
        </c:ser>
        <c:ser>
          <c:idx val="9"/>
          <c:order val="9"/>
          <c:tx>
            <c:strRef>
              <c:f>データシート!$A$36</c:f>
              <c:strCache>
                <c:ptCount val="1"/>
                <c:pt idx="0">
                  <c:v>潮来市水道事業会計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12</c:v>
                </c:pt>
                <c:pt idx="2">
                  <c:v>#N/A</c:v>
                </c:pt>
                <c:pt idx="3">
                  <c:v>13.39</c:v>
                </c:pt>
                <c:pt idx="4">
                  <c:v>#N/A</c:v>
                </c:pt>
                <c:pt idx="5">
                  <c:v>14.1</c:v>
                </c:pt>
                <c:pt idx="6">
                  <c:v>#N/A</c:v>
                </c:pt>
                <c:pt idx="7">
                  <c:v>15.3</c:v>
                </c:pt>
                <c:pt idx="8">
                  <c:v>#N/A</c:v>
                </c:pt>
                <c:pt idx="9">
                  <c:v>15.36</c:v>
                </c:pt>
              </c:numCache>
            </c:numRef>
          </c:val>
          <c:extLst>
            <c:ext xmlns:c16="http://schemas.microsoft.com/office/drawing/2014/chart" uri="{C3380CC4-5D6E-409C-BE32-E72D297353CC}">
              <c16:uniqueId val="{00000009-E96E-4912-9152-5C7D6320B09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1309</c:v>
                </c:pt>
                <c:pt idx="5">
                  <c:v>1465</c:v>
                </c:pt>
                <c:pt idx="8">
                  <c:v>1338</c:v>
                </c:pt>
                <c:pt idx="11">
                  <c:v>1257</c:v>
                </c:pt>
                <c:pt idx="14">
                  <c:v>1236</c:v>
                </c:pt>
              </c:numCache>
            </c:numRef>
          </c:val>
          <c:extLst>
            <c:ext xmlns:c16="http://schemas.microsoft.com/office/drawing/2014/chart" uri="{C3380CC4-5D6E-409C-BE32-E72D297353CC}">
              <c16:uniqueId val="{00000000-55AB-453B-BE17-3DA898ED04A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5AB-453B-BE17-3DA898ED04A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55AB-453B-BE17-3DA898ED04A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19</c:v>
                </c:pt>
                <c:pt idx="3">
                  <c:v>20</c:v>
                </c:pt>
                <c:pt idx="6">
                  <c:v>21</c:v>
                </c:pt>
                <c:pt idx="9">
                  <c:v>24</c:v>
                </c:pt>
                <c:pt idx="12">
                  <c:v>26</c:v>
                </c:pt>
              </c:numCache>
            </c:numRef>
          </c:val>
          <c:extLst>
            <c:ext xmlns:c16="http://schemas.microsoft.com/office/drawing/2014/chart" uri="{C3380CC4-5D6E-409C-BE32-E72D297353CC}">
              <c16:uniqueId val="{00000003-55AB-453B-BE17-3DA898ED04A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639</c:v>
                </c:pt>
                <c:pt idx="3">
                  <c:v>581</c:v>
                </c:pt>
                <c:pt idx="6">
                  <c:v>578</c:v>
                </c:pt>
                <c:pt idx="9">
                  <c:v>546</c:v>
                </c:pt>
                <c:pt idx="12">
                  <c:v>552</c:v>
                </c:pt>
              </c:numCache>
            </c:numRef>
          </c:val>
          <c:extLst>
            <c:ext xmlns:c16="http://schemas.microsoft.com/office/drawing/2014/chart" uri="{C3380CC4-5D6E-409C-BE32-E72D297353CC}">
              <c16:uniqueId val="{00000004-55AB-453B-BE17-3DA898ED04A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5AB-453B-BE17-3DA898ED04A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5AB-453B-BE17-3DA898ED04A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1264</c:v>
                </c:pt>
                <c:pt idx="3">
                  <c:v>1500</c:v>
                </c:pt>
                <c:pt idx="6">
                  <c:v>1388</c:v>
                </c:pt>
                <c:pt idx="9">
                  <c:v>1395</c:v>
                </c:pt>
                <c:pt idx="12">
                  <c:v>1325</c:v>
                </c:pt>
              </c:numCache>
            </c:numRef>
          </c:val>
          <c:extLst>
            <c:ext xmlns:c16="http://schemas.microsoft.com/office/drawing/2014/chart" uri="{C3380CC4-5D6E-409C-BE32-E72D297353CC}">
              <c16:uniqueId val="{00000007-55AB-453B-BE17-3DA898ED04A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613</c:v>
                </c:pt>
                <c:pt idx="2">
                  <c:v>#N/A</c:v>
                </c:pt>
                <c:pt idx="3">
                  <c:v>#N/A</c:v>
                </c:pt>
                <c:pt idx="4">
                  <c:v>636</c:v>
                </c:pt>
                <c:pt idx="5">
                  <c:v>#N/A</c:v>
                </c:pt>
                <c:pt idx="6">
                  <c:v>#N/A</c:v>
                </c:pt>
                <c:pt idx="7">
                  <c:v>649</c:v>
                </c:pt>
                <c:pt idx="8">
                  <c:v>#N/A</c:v>
                </c:pt>
                <c:pt idx="9">
                  <c:v>#N/A</c:v>
                </c:pt>
                <c:pt idx="10">
                  <c:v>708</c:v>
                </c:pt>
                <c:pt idx="11">
                  <c:v>#N/A</c:v>
                </c:pt>
                <c:pt idx="12">
                  <c:v>#N/A</c:v>
                </c:pt>
                <c:pt idx="13">
                  <c:v>667</c:v>
                </c:pt>
                <c:pt idx="14">
                  <c:v>#N/A</c:v>
                </c:pt>
              </c:numCache>
            </c:numRef>
          </c:val>
          <c:smooth val="0"/>
          <c:extLst>
            <c:ext xmlns:c16="http://schemas.microsoft.com/office/drawing/2014/chart" uri="{C3380CC4-5D6E-409C-BE32-E72D297353CC}">
              <c16:uniqueId val="{00000008-55AB-453B-BE17-3DA898ED04A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13346</c:v>
                </c:pt>
                <c:pt idx="5">
                  <c:v>12889</c:v>
                </c:pt>
                <c:pt idx="8">
                  <c:v>12239</c:v>
                </c:pt>
                <c:pt idx="11">
                  <c:v>12034</c:v>
                </c:pt>
                <c:pt idx="14">
                  <c:v>10896</c:v>
                </c:pt>
              </c:numCache>
            </c:numRef>
          </c:val>
          <c:extLst>
            <c:ext xmlns:c16="http://schemas.microsoft.com/office/drawing/2014/chart" uri="{C3380CC4-5D6E-409C-BE32-E72D297353CC}">
              <c16:uniqueId val="{00000000-B43D-4450-BDA1-7B77D5C86F8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122</c:v>
                </c:pt>
                <c:pt idx="5">
                  <c:v>98</c:v>
                </c:pt>
                <c:pt idx="8">
                  <c:v>62</c:v>
                </c:pt>
                <c:pt idx="11">
                  <c:v>74</c:v>
                </c:pt>
                <c:pt idx="14">
                  <c:v>88</c:v>
                </c:pt>
              </c:numCache>
            </c:numRef>
          </c:val>
          <c:extLst>
            <c:ext xmlns:c16="http://schemas.microsoft.com/office/drawing/2014/chart" uri="{C3380CC4-5D6E-409C-BE32-E72D297353CC}">
              <c16:uniqueId val="{00000001-B43D-4450-BDA1-7B77D5C86F8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3882</c:v>
                </c:pt>
                <c:pt idx="5">
                  <c:v>2797</c:v>
                </c:pt>
                <c:pt idx="8">
                  <c:v>2843</c:v>
                </c:pt>
                <c:pt idx="11">
                  <c:v>4040</c:v>
                </c:pt>
                <c:pt idx="14">
                  <c:v>3754</c:v>
                </c:pt>
              </c:numCache>
            </c:numRef>
          </c:val>
          <c:extLst>
            <c:ext xmlns:c16="http://schemas.microsoft.com/office/drawing/2014/chart" uri="{C3380CC4-5D6E-409C-BE32-E72D297353CC}">
              <c16:uniqueId val="{00000002-B43D-4450-BDA1-7B77D5C86F8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43D-4450-BDA1-7B77D5C86F8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43D-4450-BDA1-7B77D5C86F8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2</c:v>
                </c:pt>
              </c:numCache>
            </c:numRef>
          </c:val>
          <c:extLst>
            <c:ext xmlns:c16="http://schemas.microsoft.com/office/drawing/2014/chart" uri="{C3380CC4-5D6E-409C-BE32-E72D297353CC}">
              <c16:uniqueId val="{00000005-B43D-4450-BDA1-7B77D5C86F8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2252</c:v>
                </c:pt>
                <c:pt idx="3">
                  <c:v>2213</c:v>
                </c:pt>
                <c:pt idx="6">
                  <c:v>2131</c:v>
                </c:pt>
                <c:pt idx="9">
                  <c:v>2075</c:v>
                </c:pt>
                <c:pt idx="12">
                  <c:v>1990</c:v>
                </c:pt>
              </c:numCache>
            </c:numRef>
          </c:val>
          <c:extLst>
            <c:ext xmlns:c16="http://schemas.microsoft.com/office/drawing/2014/chart" uri="{C3380CC4-5D6E-409C-BE32-E72D297353CC}">
              <c16:uniqueId val="{00000006-B43D-4450-BDA1-7B77D5C86F8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133</c:v>
                </c:pt>
                <c:pt idx="3">
                  <c:v>120</c:v>
                </c:pt>
                <c:pt idx="6">
                  <c:v>115</c:v>
                </c:pt>
                <c:pt idx="9">
                  <c:v>91</c:v>
                </c:pt>
                <c:pt idx="12">
                  <c:v>61</c:v>
                </c:pt>
              </c:numCache>
            </c:numRef>
          </c:val>
          <c:extLst>
            <c:ext xmlns:c16="http://schemas.microsoft.com/office/drawing/2014/chart" uri="{C3380CC4-5D6E-409C-BE32-E72D297353CC}">
              <c16:uniqueId val="{00000007-B43D-4450-BDA1-7B77D5C86F8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6517</c:v>
                </c:pt>
                <c:pt idx="3">
                  <c:v>6260</c:v>
                </c:pt>
                <c:pt idx="6">
                  <c:v>6391</c:v>
                </c:pt>
                <c:pt idx="9">
                  <c:v>6074</c:v>
                </c:pt>
                <c:pt idx="12">
                  <c:v>5925</c:v>
                </c:pt>
              </c:numCache>
            </c:numRef>
          </c:val>
          <c:extLst>
            <c:ext xmlns:c16="http://schemas.microsoft.com/office/drawing/2014/chart" uri="{C3380CC4-5D6E-409C-BE32-E72D297353CC}">
              <c16:uniqueId val="{00000008-B43D-4450-BDA1-7B77D5C86F8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B43D-4450-BDA1-7B77D5C86F8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11711</c:v>
                </c:pt>
                <c:pt idx="3">
                  <c:v>11410</c:v>
                </c:pt>
                <c:pt idx="6">
                  <c:v>11172</c:v>
                </c:pt>
                <c:pt idx="9">
                  <c:v>10538</c:v>
                </c:pt>
                <c:pt idx="12">
                  <c:v>9896</c:v>
                </c:pt>
              </c:numCache>
            </c:numRef>
          </c:val>
          <c:extLst>
            <c:ext xmlns:c16="http://schemas.microsoft.com/office/drawing/2014/chart" uri="{C3380CC4-5D6E-409C-BE32-E72D297353CC}">
              <c16:uniqueId val="{0000000A-B43D-4450-BDA1-7B77D5C86F8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3264</c:v>
                </c:pt>
                <c:pt idx="2">
                  <c:v>#N/A</c:v>
                </c:pt>
                <c:pt idx="3">
                  <c:v>#N/A</c:v>
                </c:pt>
                <c:pt idx="4">
                  <c:v>4220</c:v>
                </c:pt>
                <c:pt idx="5">
                  <c:v>#N/A</c:v>
                </c:pt>
                <c:pt idx="6">
                  <c:v>#N/A</c:v>
                </c:pt>
                <c:pt idx="7">
                  <c:v>4664</c:v>
                </c:pt>
                <c:pt idx="8">
                  <c:v>#N/A</c:v>
                </c:pt>
                <c:pt idx="9">
                  <c:v>#N/A</c:v>
                </c:pt>
                <c:pt idx="10">
                  <c:v>2630</c:v>
                </c:pt>
                <c:pt idx="11">
                  <c:v>#N/A</c:v>
                </c:pt>
                <c:pt idx="12">
                  <c:v>#N/A</c:v>
                </c:pt>
                <c:pt idx="13">
                  <c:v>3135</c:v>
                </c:pt>
                <c:pt idx="14">
                  <c:v>#N/A</c:v>
                </c:pt>
              </c:numCache>
            </c:numRef>
          </c:val>
          <c:smooth val="0"/>
          <c:extLst>
            <c:ext xmlns:c16="http://schemas.microsoft.com/office/drawing/2014/chart" uri="{C3380CC4-5D6E-409C-BE32-E72D297353CC}">
              <c16:uniqueId val="{0000000B-B43D-4450-BDA1-7B77D5C86F8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1174</c:v>
                </c:pt>
                <c:pt idx="1">
                  <c:v>1174</c:v>
                </c:pt>
                <c:pt idx="2">
                  <c:v>942</c:v>
                </c:pt>
              </c:numCache>
            </c:numRef>
          </c:val>
          <c:extLst>
            <c:ext xmlns:c16="http://schemas.microsoft.com/office/drawing/2014/chart" uri="{C3380CC4-5D6E-409C-BE32-E72D297353CC}">
              <c16:uniqueId val="{00000000-5D70-4372-8BAD-5BE52CEA15E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208</c:v>
                </c:pt>
                <c:pt idx="1">
                  <c:v>211</c:v>
                </c:pt>
                <c:pt idx="2">
                  <c:v>251</c:v>
                </c:pt>
              </c:numCache>
            </c:numRef>
          </c:val>
          <c:extLst>
            <c:ext xmlns:c16="http://schemas.microsoft.com/office/drawing/2014/chart" uri="{C3380CC4-5D6E-409C-BE32-E72D297353CC}">
              <c16:uniqueId val="{00000001-5D70-4372-8BAD-5BE52CEA15E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1967</c:v>
                </c:pt>
                <c:pt idx="1">
                  <c:v>2132</c:v>
                </c:pt>
                <c:pt idx="2">
                  <c:v>2047</c:v>
                </c:pt>
              </c:numCache>
            </c:numRef>
          </c:val>
          <c:extLst>
            <c:ext xmlns:c16="http://schemas.microsoft.com/office/drawing/2014/chart" uri="{C3380CC4-5D6E-409C-BE32-E72D297353CC}">
              <c16:uniqueId val="{00000002-5D70-4372-8BAD-5BE52CEA15E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茨城県潮来市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26,555
26,035
71.40
14,183,480
13,511,163
559,095
7,697,489
9,896,144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48.3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a:t>
          </a:r>
          <a:r>
            <a:rPr kumimoji="1" lang="en-US" altLang="ja-JP" sz="1300">
              <a:latin typeface="ＭＳ Ｐゴシック" panose="020B0600070205080204" pitchFamily="50" charset="-128"/>
              <a:ea typeface="ＭＳ Ｐゴシック" panose="020B0600070205080204" pitchFamily="50" charset="-128"/>
            </a:rPr>
            <a:t>0.06</a:t>
          </a:r>
          <a:r>
            <a:rPr kumimoji="1" lang="ja-JP" altLang="en-US" sz="1300">
              <a:latin typeface="ＭＳ Ｐゴシック" panose="020B0600070205080204" pitchFamily="50" charset="-128"/>
              <a:ea typeface="ＭＳ Ｐゴシック" panose="020B0600070205080204" pitchFamily="50" charset="-128"/>
            </a:rPr>
            <a:t>ポイント低く、全国平均と同様であるが、茨城県平均からは</a:t>
          </a:r>
          <a:r>
            <a:rPr kumimoji="1" lang="en-US" altLang="ja-JP" sz="1300">
              <a:latin typeface="ＭＳ Ｐゴシック" panose="020B0600070205080204" pitchFamily="50" charset="-128"/>
              <a:ea typeface="ＭＳ Ｐゴシック" panose="020B0600070205080204" pitchFamily="50" charset="-128"/>
            </a:rPr>
            <a:t>0.19</a:t>
          </a:r>
          <a:r>
            <a:rPr kumimoji="1" lang="ja-JP" altLang="en-US" sz="1300">
              <a:latin typeface="ＭＳ Ｐゴシック" panose="020B0600070205080204" pitchFamily="50" charset="-128"/>
              <a:ea typeface="ＭＳ Ｐゴシック" panose="020B0600070205080204" pitchFamily="50" charset="-128"/>
            </a:rPr>
            <a:t>ポイント低い指数となっている。近年は、財政調整基金の減等により数値がやや低下傾向にあるため、引き続き税収入の確保や企業誘致の推進等に努め、財政基盤の強化を図る。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159808</xdr:rowOff>
    </xdr:from>
    <xdr:to>
      <xdr:col>23</xdr:col>
      <xdr:colOff>133350</xdr:colOff>
      <xdr:row>44</xdr:row>
      <xdr:rowOff>44450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60558"/>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74735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04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159808</xdr:rowOff>
    </xdr:from>
    <xdr:to>
      <xdr:col>24</xdr:col>
      <xdr:colOff>12700</xdr:colOff>
      <xdr:row>35</xdr:row>
      <xdr:rowOff>159808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6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25400</xdr:rowOff>
    </xdr:from>
    <xdr:to>
      <xdr:col>23</xdr:col>
      <xdr:colOff>133350</xdr:colOff>
      <xdr:row>42</xdr:row>
      <xdr:rowOff>25400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226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41927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5292</xdr:rowOff>
    </xdr:from>
    <xdr:to>
      <xdr:col>19</xdr:col>
      <xdr:colOff>133350</xdr:colOff>
      <xdr:row>42</xdr:row>
      <xdr:rowOff>25400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2061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5292</xdr:rowOff>
    </xdr:from>
    <xdr:to>
      <xdr:col>19</xdr:col>
      <xdr:colOff>184150</xdr:colOff>
      <xdr:row>41</xdr:row>
      <xdr:rowOff>106892</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117069</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03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156633</xdr:rowOff>
    </xdr:from>
    <xdr:to>
      <xdr:col>15</xdr:col>
      <xdr:colOff>82550</xdr:colOff>
      <xdr:row>42</xdr:row>
      <xdr:rowOff>5292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1860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156633</xdr:rowOff>
    </xdr:from>
    <xdr:to>
      <xdr:col>15</xdr:col>
      <xdr:colOff>133350</xdr:colOff>
      <xdr:row>41</xdr:row>
      <xdr:rowOff>86783</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96960</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136525</xdr:rowOff>
    </xdr:from>
    <xdr:to>
      <xdr:col>11</xdr:col>
      <xdr:colOff>31750</xdr:colOff>
      <xdr:row>41</xdr:row>
      <xdr:rowOff>156633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1659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136525</xdr:rowOff>
    </xdr:from>
    <xdr:to>
      <xdr:col>11</xdr:col>
      <xdr:colOff>82550</xdr:colOff>
      <xdr:row>41</xdr:row>
      <xdr:rowOff>66675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76852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136525</xdr:rowOff>
    </xdr:from>
    <xdr:to>
      <xdr:col>7</xdr:col>
      <xdr:colOff>31750</xdr:colOff>
      <xdr:row>41</xdr:row>
      <xdr:rowOff>66675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76852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118127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146050</xdr:rowOff>
    </xdr:from>
    <xdr:to>
      <xdr:col>19</xdr:col>
      <xdr:colOff>184150</xdr:colOff>
      <xdr:row>42</xdr:row>
      <xdr:rowOff>76200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125942</xdr:rowOff>
    </xdr:from>
    <xdr:to>
      <xdr:col>15</xdr:col>
      <xdr:colOff>133350</xdr:colOff>
      <xdr:row>42</xdr:row>
      <xdr:rowOff>56092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40869</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24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105833</xdr:rowOff>
    </xdr:from>
    <xdr:to>
      <xdr:col>11</xdr:col>
      <xdr:colOff>82550</xdr:colOff>
      <xdr:row>42</xdr:row>
      <xdr:rowOff>35983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20760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85725</xdr:rowOff>
    </xdr:from>
    <xdr:to>
      <xdr:col>7</xdr:col>
      <xdr:colOff>31750</xdr:colOff>
      <xdr:row>42</xdr:row>
      <xdr:rowOff>15875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652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ポイント高く、茨城県平均と比較すると</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ポイント低く、全国平均からは</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ポイント低い指標となっている。令和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年度までは、新型コロナウイルスによる事業の中止により類似団体と比較して低い数値だったが、事業の再開などにより経常収支比率は</a:t>
          </a:r>
          <a:r>
            <a:rPr kumimoji="1" lang="en-US" altLang="ja-JP" sz="1300">
              <a:latin typeface="ＭＳ Ｐゴシック" panose="020B0600070205080204" pitchFamily="50" charset="-128"/>
              <a:ea typeface="ＭＳ Ｐゴシック" panose="020B0600070205080204" pitchFamily="50" charset="-128"/>
            </a:rPr>
            <a:t>9.1</a:t>
          </a:r>
          <a:r>
            <a:rPr kumimoji="1" lang="ja-JP" altLang="en-US" sz="1300">
              <a:latin typeface="ＭＳ Ｐゴシック" panose="020B0600070205080204" pitchFamily="50" charset="-128"/>
              <a:ea typeface="ＭＳ Ｐゴシック" panose="020B0600070205080204" pitchFamily="50" charset="-128"/>
            </a:rPr>
            <a:t>ポイント上昇した。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今後、社会保障関係経費の増加が見込まれるが、公債費の抑制に努める等、経常経費の削減に努める。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132504</xdr:rowOff>
    </xdr:from>
    <xdr:to>
      <xdr:col>23</xdr:col>
      <xdr:colOff>133350</xdr:colOff>
      <xdr:row>67</xdr:row>
      <xdr:rowOff>71967</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248054"/>
          <a:ext cx="0" cy="13110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44044</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3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71967</xdr:rowOff>
    </xdr:from>
    <xdr:to>
      <xdr:col>24</xdr:col>
      <xdr:colOff>12700</xdr:colOff>
      <xdr:row>67</xdr:row>
      <xdr:rowOff>71967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47431</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99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132504</xdr:rowOff>
    </xdr:from>
    <xdr:to>
      <xdr:col>24</xdr:col>
      <xdr:colOff>12700</xdr:colOff>
      <xdr:row>59</xdr:row>
      <xdr:rowOff>132504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24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17356</xdr:rowOff>
    </xdr:from>
    <xdr:to>
      <xdr:col>23</xdr:col>
      <xdr:colOff>133350</xdr:colOff>
      <xdr:row>64</xdr:row>
      <xdr:rowOff>63500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304356"/>
          <a:ext cx="838200" cy="731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120244</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5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103717</xdr:rowOff>
    </xdr:from>
    <xdr:to>
      <xdr:col>23</xdr:col>
      <xdr:colOff>184150</xdr:colOff>
      <xdr:row>64</xdr:row>
      <xdr:rowOff>33867</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60113</xdr:rowOff>
    </xdr:from>
    <xdr:to>
      <xdr:col>19</xdr:col>
      <xdr:colOff>133350</xdr:colOff>
      <xdr:row>60</xdr:row>
      <xdr:rowOff>17356</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175663"/>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162560</xdr:rowOff>
    </xdr:from>
    <xdr:to>
      <xdr:col>19</xdr:col>
      <xdr:colOff>184150</xdr:colOff>
      <xdr:row>63</xdr:row>
      <xdr:rowOff>92710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77487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87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60113</xdr:rowOff>
    </xdr:from>
    <xdr:to>
      <xdr:col>15</xdr:col>
      <xdr:colOff>82550</xdr:colOff>
      <xdr:row>61</xdr:row>
      <xdr:rowOff>30904</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175663"/>
          <a:ext cx="889000" cy="31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44450</xdr:rowOff>
    </xdr:from>
    <xdr:to>
      <xdr:col>15</xdr:col>
      <xdr:colOff>133350</xdr:colOff>
      <xdr:row>61</xdr:row>
      <xdr:rowOff>146050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130827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30904</xdr:rowOff>
    </xdr:from>
    <xdr:to>
      <xdr:col>11</xdr:col>
      <xdr:colOff>31750</xdr:colOff>
      <xdr:row>65</xdr:row>
      <xdr:rowOff>165523</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489354"/>
          <a:ext cx="889000" cy="820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47413</xdr:rowOff>
    </xdr:from>
    <xdr:to>
      <xdr:col>11</xdr:col>
      <xdr:colOff>82550</xdr:colOff>
      <xdr:row>63</xdr:row>
      <xdr:rowOff>149013</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84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133790</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93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135890</xdr:rowOff>
    </xdr:from>
    <xdr:to>
      <xdr:col>7</xdr:col>
      <xdr:colOff>31750</xdr:colOff>
      <xdr:row>64</xdr:row>
      <xdr:rowOff>66040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76217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70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12700</xdr:rowOff>
    </xdr:from>
    <xdr:to>
      <xdr:col>23</xdr:col>
      <xdr:colOff>184150</xdr:colOff>
      <xdr:row>64</xdr:row>
      <xdr:rowOff>114300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156227</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95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138006</xdr:rowOff>
    </xdr:from>
    <xdr:to>
      <xdr:col>19</xdr:col>
      <xdr:colOff>184150</xdr:colOff>
      <xdr:row>60</xdr:row>
      <xdr:rowOff>68156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2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78333</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022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9313</xdr:rowOff>
    </xdr:from>
    <xdr:to>
      <xdr:col>15</xdr:col>
      <xdr:colOff>133350</xdr:colOff>
      <xdr:row>59</xdr:row>
      <xdr:rowOff>110913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12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121090</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989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151554</xdr:rowOff>
    </xdr:from>
    <xdr:to>
      <xdr:col>11</xdr:col>
      <xdr:colOff>82550</xdr:colOff>
      <xdr:row>61</xdr:row>
      <xdr:rowOff>81704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43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91881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207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114723</xdr:rowOff>
    </xdr:from>
    <xdr:to>
      <xdr:col>7</xdr:col>
      <xdr:colOff>31750</xdr:colOff>
      <xdr:row>66</xdr:row>
      <xdr:rowOff>44873</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25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29650</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34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[165,692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a:t>
          </a:r>
          <a:r>
            <a:rPr kumimoji="1" lang="en-US" altLang="ja-JP" sz="1300">
              <a:latin typeface="ＭＳ Ｐゴシック" panose="020B0600070205080204" pitchFamily="50" charset="-128"/>
              <a:ea typeface="ＭＳ Ｐゴシック" panose="020B0600070205080204" pitchFamily="50" charset="-128"/>
            </a:rPr>
            <a:t>13,972</a:t>
          </a:r>
          <a:r>
            <a:rPr kumimoji="1" lang="ja-JP" altLang="en-US" sz="1300">
              <a:latin typeface="ＭＳ Ｐゴシック" panose="020B0600070205080204" pitchFamily="50" charset="-128"/>
              <a:ea typeface="ＭＳ Ｐゴシック" panose="020B0600070205080204" pitchFamily="50" charset="-128"/>
            </a:rPr>
            <a:t>円低く、茨城県平均と比較すると、</a:t>
          </a:r>
          <a:r>
            <a:rPr kumimoji="1" lang="en-US" altLang="ja-JP" sz="1300">
              <a:latin typeface="ＭＳ Ｐゴシック" panose="020B0600070205080204" pitchFamily="50" charset="-128"/>
              <a:ea typeface="ＭＳ Ｐゴシック" panose="020B0600070205080204" pitchFamily="50" charset="-128"/>
            </a:rPr>
            <a:t>21,436</a:t>
          </a:r>
          <a:r>
            <a:rPr kumimoji="1" lang="ja-JP" altLang="en-US" sz="1300">
              <a:latin typeface="ＭＳ Ｐゴシック" panose="020B0600070205080204" pitchFamily="50" charset="-128"/>
              <a:ea typeface="ＭＳ Ｐゴシック" panose="020B0600070205080204" pitchFamily="50" charset="-128"/>
            </a:rPr>
            <a:t>円高く、全国平均からは</a:t>
          </a:r>
          <a:r>
            <a:rPr kumimoji="1" lang="en-US" altLang="ja-JP" sz="1300">
              <a:latin typeface="ＭＳ Ｐゴシック" panose="020B0600070205080204" pitchFamily="50" charset="-128"/>
              <a:ea typeface="ＭＳ Ｐゴシック" panose="020B0600070205080204" pitchFamily="50" charset="-128"/>
            </a:rPr>
            <a:t>7,589</a:t>
          </a:r>
          <a:r>
            <a:rPr kumimoji="1" lang="ja-JP" altLang="en-US" sz="1300">
              <a:latin typeface="ＭＳ Ｐゴシック" panose="020B0600070205080204" pitchFamily="50" charset="-128"/>
              <a:ea typeface="ＭＳ Ｐゴシック" panose="020B0600070205080204" pitchFamily="50" charset="-128"/>
            </a:rPr>
            <a:t>円高い金額となっている。人件費については、定員管理計画に基づく職員数の削減を進めてきた効果は出ていると思われる。一方、物件費については、公共施設の老朽化などによる維持管理に係る経費が上昇傾向にあり、今後も費用対効果を検証しながら、より効率的な事業の実施や施設の管理を行えるよう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11512</xdr:rowOff>
    </xdr:from>
    <xdr:to>
      <xdr:col>23</xdr:col>
      <xdr:colOff>133350</xdr:colOff>
      <xdr:row>89</xdr:row>
      <xdr:rowOff>69645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4070412"/>
          <a:ext cx="0" cy="12582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41722</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0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69645</xdr:rowOff>
    </xdr:from>
    <xdr:to>
      <xdr:col>24</xdr:col>
      <xdr:colOff>12700</xdr:colOff>
      <xdr:row>89</xdr:row>
      <xdr:rowOff>69645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28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97889</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813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11512</xdr:rowOff>
    </xdr:from>
    <xdr:to>
      <xdr:col>24</xdr:col>
      <xdr:colOff>12700</xdr:colOff>
      <xdr:row>82</xdr:row>
      <xdr:rowOff>11512</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4070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126473</xdr:rowOff>
    </xdr:from>
    <xdr:to>
      <xdr:col>23</xdr:col>
      <xdr:colOff>133350</xdr:colOff>
      <xdr:row>83</xdr:row>
      <xdr:rowOff>167687</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356823"/>
          <a:ext cx="838200" cy="41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1801</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4036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29724</xdr:rowOff>
    </xdr:from>
    <xdr:to>
      <xdr:col>23</xdr:col>
      <xdr:colOff>184150</xdr:colOff>
      <xdr:row>84</xdr:row>
      <xdr:rowOff>131324</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43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94386</xdr:rowOff>
    </xdr:from>
    <xdr:to>
      <xdr:col>19</xdr:col>
      <xdr:colOff>133350</xdr:colOff>
      <xdr:row>83</xdr:row>
      <xdr:rowOff>126473</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324736"/>
          <a:ext cx="889000" cy="32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29868</xdr:rowOff>
    </xdr:from>
    <xdr:to>
      <xdr:col>19</xdr:col>
      <xdr:colOff>184150</xdr:colOff>
      <xdr:row>84</xdr:row>
      <xdr:rowOff>131468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43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116245</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518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59965</xdr:rowOff>
    </xdr:from>
    <xdr:to>
      <xdr:col>15</xdr:col>
      <xdr:colOff>82550</xdr:colOff>
      <xdr:row>83</xdr:row>
      <xdr:rowOff>94386</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290315"/>
          <a:ext cx="889000" cy="34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155453</xdr:rowOff>
    </xdr:from>
    <xdr:to>
      <xdr:col>15</xdr:col>
      <xdr:colOff>133350</xdr:colOff>
      <xdr:row>84</xdr:row>
      <xdr:rowOff>85603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38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70380</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472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11705</xdr:rowOff>
    </xdr:from>
    <xdr:to>
      <xdr:col>11</xdr:col>
      <xdr:colOff>31750</xdr:colOff>
      <xdr:row>83</xdr:row>
      <xdr:rowOff>59965</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242055"/>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89288</xdr:rowOff>
    </xdr:from>
    <xdr:to>
      <xdr:col>11</xdr:col>
      <xdr:colOff>82550</xdr:colOff>
      <xdr:row>84</xdr:row>
      <xdr:rowOff>19438</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31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4215</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406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160665</xdr:rowOff>
    </xdr:from>
    <xdr:to>
      <xdr:col>7</xdr:col>
      <xdr:colOff>31750</xdr:colOff>
      <xdr:row>83</xdr:row>
      <xdr:rowOff>90815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21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75592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30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116887</xdr:rowOff>
    </xdr:from>
    <xdr:to>
      <xdr:col>23</xdr:col>
      <xdr:colOff>184150</xdr:colOff>
      <xdr:row>84</xdr:row>
      <xdr:rowOff>47037</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347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133414</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192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75673</xdr:rowOff>
    </xdr:from>
    <xdr:to>
      <xdr:col>19</xdr:col>
      <xdr:colOff>184150</xdr:colOff>
      <xdr:row>84</xdr:row>
      <xdr:rowOff>5823</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306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16000</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074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43586</xdr:rowOff>
    </xdr:from>
    <xdr:to>
      <xdr:col>15</xdr:col>
      <xdr:colOff>133350</xdr:colOff>
      <xdr:row>83</xdr:row>
      <xdr:rowOff>145186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273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155363</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04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9165</xdr:rowOff>
    </xdr:from>
    <xdr:to>
      <xdr:col>11</xdr:col>
      <xdr:colOff>82550</xdr:colOff>
      <xdr:row>83</xdr:row>
      <xdr:rowOff>110765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23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120942</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008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132355</xdr:rowOff>
    </xdr:from>
    <xdr:to>
      <xdr:col>7</xdr:col>
      <xdr:colOff>31750</xdr:colOff>
      <xdr:row>83</xdr:row>
      <xdr:rowOff>62505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19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72682</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960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ポイント高く、全国市平均と比較すると</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ポイント低い状況である。ほぼ横ばいの推移となっており、今後も、職務・職責に応じた適正な給与体系の構築に努めていく。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39688</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81100"/>
          <a:ext cx="0" cy="1417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11765</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27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39688</xdr:rowOff>
    </xdr:from>
    <xdr:to>
      <xdr:col>81</xdr:col>
      <xdr:colOff>133350</xdr:colOff>
      <xdr:row>89</xdr:row>
      <xdr:rowOff>39688</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9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31750</xdr:rowOff>
    </xdr:from>
    <xdr:to>
      <xdr:col>81</xdr:col>
      <xdr:colOff>44450</xdr:colOff>
      <xdr:row>85</xdr:row>
      <xdr:rowOff>76994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605000"/>
          <a:ext cx="838200" cy="4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93521</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3238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76994</xdr:rowOff>
    </xdr:from>
    <xdr:to>
      <xdr:col>81</xdr:col>
      <xdr:colOff>95250</xdr:colOff>
      <xdr:row>85</xdr:row>
      <xdr:rowOff>7144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16669</xdr:rowOff>
    </xdr:from>
    <xdr:to>
      <xdr:col>77</xdr:col>
      <xdr:colOff>44450</xdr:colOff>
      <xdr:row>85</xdr:row>
      <xdr:rowOff>76994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589919"/>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76994</xdr:rowOff>
    </xdr:from>
    <xdr:to>
      <xdr:col>77</xdr:col>
      <xdr:colOff>95250</xdr:colOff>
      <xdr:row>85</xdr:row>
      <xdr:rowOff>7144</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17321</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247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16669</xdr:rowOff>
    </xdr:from>
    <xdr:to>
      <xdr:col>72</xdr:col>
      <xdr:colOff>203200</xdr:colOff>
      <xdr:row>85</xdr:row>
      <xdr:rowOff>46831</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589919"/>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76994</xdr:rowOff>
    </xdr:from>
    <xdr:to>
      <xdr:col>73</xdr:col>
      <xdr:colOff>44450</xdr:colOff>
      <xdr:row>85</xdr:row>
      <xdr:rowOff>7144</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17321</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247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16669</xdr:rowOff>
    </xdr:from>
    <xdr:to>
      <xdr:col>68</xdr:col>
      <xdr:colOff>152400</xdr:colOff>
      <xdr:row>85</xdr:row>
      <xdr:rowOff>46831</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589919"/>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107156</xdr:rowOff>
    </xdr:from>
    <xdr:to>
      <xdr:col>68</xdr:col>
      <xdr:colOff>203200</xdr:colOff>
      <xdr:row>85</xdr:row>
      <xdr:rowOff>37306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50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47483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277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107156</xdr:rowOff>
    </xdr:from>
    <xdr:to>
      <xdr:col>64</xdr:col>
      <xdr:colOff>152400</xdr:colOff>
      <xdr:row>85</xdr:row>
      <xdr:rowOff>37306</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50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47483</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277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124477</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5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26194</xdr:rowOff>
    </xdr:from>
    <xdr:to>
      <xdr:col>77</xdr:col>
      <xdr:colOff>95250</xdr:colOff>
      <xdr:row>85</xdr:row>
      <xdr:rowOff>127794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599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112571</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685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137319</xdr:rowOff>
    </xdr:from>
    <xdr:to>
      <xdr:col>73</xdr:col>
      <xdr:colOff>44450</xdr:colOff>
      <xdr:row>85</xdr:row>
      <xdr:rowOff>67469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539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52246</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625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167481</xdr:rowOff>
    </xdr:from>
    <xdr:to>
      <xdr:col>68</xdr:col>
      <xdr:colOff>203200</xdr:colOff>
      <xdr:row>85</xdr:row>
      <xdr:rowOff>97631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569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82408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655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137319</xdr:rowOff>
    </xdr:from>
    <xdr:to>
      <xdr:col>64</xdr:col>
      <xdr:colOff>152400</xdr:colOff>
      <xdr:row>85</xdr:row>
      <xdr:rowOff>67469</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539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52246</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625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人少なく、茨城県平均と比較すると</a:t>
          </a:r>
          <a:r>
            <a:rPr kumimoji="1" lang="en-US" altLang="ja-JP" sz="1300">
              <a:latin typeface="ＭＳ Ｐゴシック" panose="020B0600070205080204" pitchFamily="50" charset="-128"/>
              <a:ea typeface="ＭＳ Ｐゴシック" panose="020B0600070205080204" pitchFamily="50" charset="-128"/>
            </a:rPr>
            <a:t>0.31</a:t>
          </a:r>
          <a:r>
            <a:rPr kumimoji="1" lang="ja-JP" altLang="en-US" sz="1300">
              <a:latin typeface="ＭＳ Ｐゴシック" panose="020B0600070205080204" pitchFamily="50" charset="-128"/>
              <a:ea typeface="ＭＳ Ｐゴシック" panose="020B0600070205080204" pitchFamily="50" charset="-128"/>
            </a:rPr>
            <a:t>人多く、全国平均からは</a:t>
          </a:r>
          <a:r>
            <a:rPr kumimoji="1" lang="en-US" altLang="ja-JP" sz="1300">
              <a:latin typeface="ＭＳ Ｐゴシック" panose="020B0600070205080204" pitchFamily="50" charset="-128"/>
              <a:ea typeface="ＭＳ Ｐゴシック" panose="020B0600070205080204" pitchFamily="50" charset="-128"/>
            </a:rPr>
            <a:t>0.71</a:t>
          </a:r>
          <a:r>
            <a:rPr kumimoji="1" lang="ja-JP" altLang="en-US" sz="1300">
              <a:latin typeface="ＭＳ Ｐゴシック" panose="020B0600070205080204" pitchFamily="50" charset="-128"/>
              <a:ea typeface="ＭＳ Ｐゴシック" panose="020B0600070205080204" pitchFamily="50" charset="-128"/>
            </a:rPr>
            <a:t>人少ない人数となっている。人口３万人弱の地方自治体としては、定員管理計画に基づいて職員数の抑制を行ってきた効果が出ていると思われる。退職者の人数と、新規採用者と再任用者を合わせた人数がほぼ同数となるように管理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44027</xdr:rowOff>
    </xdr:from>
    <xdr:to>
      <xdr:col>81</xdr:col>
      <xdr:colOff>44450</xdr:colOff>
      <xdr:row>66</xdr:row>
      <xdr:rowOff>91742</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159577"/>
          <a:ext cx="0" cy="1247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63819</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379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91742</xdr:rowOff>
    </xdr:from>
    <xdr:to>
      <xdr:col>81</xdr:col>
      <xdr:colOff>133350</xdr:colOff>
      <xdr:row>66</xdr:row>
      <xdr:rowOff>91742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407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130404</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90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44027</xdr:rowOff>
    </xdr:from>
    <xdr:to>
      <xdr:col>81</xdr:col>
      <xdr:colOff>133350</xdr:colOff>
      <xdr:row>59</xdr:row>
      <xdr:rowOff>44027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15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143752</xdr:rowOff>
    </xdr:from>
    <xdr:to>
      <xdr:col>81</xdr:col>
      <xdr:colOff>44450</xdr:colOff>
      <xdr:row>61</xdr:row>
      <xdr:rowOff>4475</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430752"/>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86619</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545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114542</xdr:rowOff>
    </xdr:from>
    <xdr:to>
      <xdr:col>81</xdr:col>
      <xdr:colOff>95250</xdr:colOff>
      <xdr:row>62</xdr:row>
      <xdr:rowOff>44692</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7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135709</xdr:rowOff>
    </xdr:from>
    <xdr:to>
      <xdr:col>77</xdr:col>
      <xdr:colOff>44450</xdr:colOff>
      <xdr:row>60</xdr:row>
      <xdr:rowOff>143752</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422709"/>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103051</xdr:rowOff>
    </xdr:from>
    <xdr:to>
      <xdr:col>77</xdr:col>
      <xdr:colOff>95250</xdr:colOff>
      <xdr:row>62</xdr:row>
      <xdr:rowOff>33201</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6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17978</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6478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125367</xdr:rowOff>
    </xdr:from>
    <xdr:to>
      <xdr:col>72</xdr:col>
      <xdr:colOff>203200</xdr:colOff>
      <xdr:row>60</xdr:row>
      <xdr:rowOff>135709</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412367"/>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96157</xdr:rowOff>
    </xdr:from>
    <xdr:to>
      <xdr:col>73</xdr:col>
      <xdr:colOff>44450</xdr:colOff>
      <xdr:row>62</xdr:row>
      <xdr:rowOff>26307</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55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11084</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64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115026</xdr:rowOff>
    </xdr:from>
    <xdr:to>
      <xdr:col>68</xdr:col>
      <xdr:colOff>152400</xdr:colOff>
      <xdr:row>60</xdr:row>
      <xdr:rowOff>125367</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402026"/>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58238</xdr:rowOff>
    </xdr:from>
    <xdr:to>
      <xdr:col>68</xdr:col>
      <xdr:colOff>203200</xdr:colOff>
      <xdr:row>61</xdr:row>
      <xdr:rowOff>159838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51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144615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60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32959</xdr:rowOff>
    </xdr:from>
    <xdr:to>
      <xdr:col>64</xdr:col>
      <xdr:colOff>152400</xdr:colOff>
      <xdr:row>61</xdr:row>
      <xdr:rowOff>134559</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49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119336</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577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125125</xdr:rowOff>
    </xdr:from>
    <xdr:to>
      <xdr:col>81</xdr:col>
      <xdr:colOff>95250</xdr:colOff>
      <xdr:row>61</xdr:row>
      <xdr:rowOff>55275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41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141652</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257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92952</xdr:rowOff>
    </xdr:from>
    <xdr:to>
      <xdr:col>77</xdr:col>
      <xdr:colOff>95250</xdr:colOff>
      <xdr:row>61</xdr:row>
      <xdr:rowOff>23102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37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33279</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148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84909</xdr:rowOff>
    </xdr:from>
    <xdr:to>
      <xdr:col>73</xdr:col>
      <xdr:colOff>44450</xdr:colOff>
      <xdr:row>61</xdr:row>
      <xdr:rowOff>15059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37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25236</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14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74567</xdr:rowOff>
    </xdr:from>
    <xdr:to>
      <xdr:col>68</xdr:col>
      <xdr:colOff>203200</xdr:colOff>
      <xdr:row>61</xdr:row>
      <xdr:rowOff>4717</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36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14894</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130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64226</xdr:rowOff>
    </xdr:from>
    <xdr:to>
      <xdr:col>64</xdr:col>
      <xdr:colOff>152400</xdr:colOff>
      <xdr:row>60</xdr:row>
      <xdr:rowOff>165826</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35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4553</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120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ポイント高く、茨城県平均と比較すると</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ポイント高く、全国平均から</a:t>
          </a:r>
          <a:r>
            <a:rPr kumimoji="1" lang="en-US" altLang="ja-JP" sz="1300">
              <a:latin typeface="ＭＳ Ｐゴシック" panose="020B0600070205080204" pitchFamily="50" charset="-128"/>
              <a:ea typeface="ＭＳ Ｐゴシック" panose="020B0600070205080204" pitchFamily="50" charset="-128"/>
            </a:rPr>
            <a:t>4.6</a:t>
          </a:r>
          <a:r>
            <a:rPr kumimoji="1" lang="ja-JP" altLang="en-US" sz="1300">
              <a:latin typeface="ＭＳ Ｐゴシック" panose="020B0600070205080204" pitchFamily="50" charset="-128"/>
              <a:ea typeface="ＭＳ Ｐゴシック" panose="020B0600070205080204" pitchFamily="50" charset="-128"/>
            </a:rPr>
            <a:t>ポイント高い比率となっている。元利償還金の額の減はあるものの、東日本大震災全国緊急防災施策等債償還費や合併特例債償還費に係る基準財政需要額の減等により、昨年度と比較し、</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ポイント増加した。今後も、地方債の新規発行の抑制に努めていく。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65919</xdr:rowOff>
    </xdr:from>
    <xdr:to>
      <xdr:col>81</xdr:col>
      <xdr:colOff>44450</xdr:colOff>
      <xdr:row>45</xdr:row>
      <xdr:rowOff>97065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238119"/>
          <a:ext cx="0" cy="15741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69142</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78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97065</xdr:rowOff>
    </xdr:from>
    <xdr:to>
      <xdr:col>81</xdr:col>
      <xdr:colOff>133350</xdr:colOff>
      <xdr:row>45</xdr:row>
      <xdr:rowOff>97065</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8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152296</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5981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65919</xdr:rowOff>
    </xdr:from>
    <xdr:to>
      <xdr:col>81</xdr:col>
      <xdr:colOff>133350</xdr:colOff>
      <xdr:row>36</xdr:row>
      <xdr:rowOff>65919</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238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82852</xdr:rowOff>
    </xdr:from>
    <xdr:to>
      <xdr:col>81</xdr:col>
      <xdr:colOff>44450</xdr:colOff>
      <xdr:row>42</xdr:row>
      <xdr:rowOff>94343</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179800" y="7283752"/>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47672</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69056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31145</xdr:rowOff>
    </xdr:from>
    <xdr:to>
      <xdr:col>81</xdr:col>
      <xdr:colOff>95250</xdr:colOff>
      <xdr:row>41</xdr:row>
      <xdr:rowOff>132745</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48381</xdr:rowOff>
    </xdr:from>
    <xdr:to>
      <xdr:col>77</xdr:col>
      <xdr:colOff>44450</xdr:colOff>
      <xdr:row>42</xdr:row>
      <xdr:rowOff>82852</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5290800" y="7249281"/>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8165</xdr:rowOff>
    </xdr:from>
    <xdr:to>
      <xdr:col>77</xdr:col>
      <xdr:colOff>95250</xdr:colOff>
      <xdr:row>41</xdr:row>
      <xdr:rowOff>109765</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119942</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68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36891</xdr:rowOff>
    </xdr:from>
    <xdr:to>
      <xdr:col>72</xdr:col>
      <xdr:colOff>203200</xdr:colOff>
      <xdr:row>42</xdr:row>
      <xdr:rowOff>48381</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4401800" y="7237791"/>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168124</xdr:rowOff>
    </xdr:from>
    <xdr:to>
      <xdr:col>73</xdr:col>
      <xdr:colOff>44450</xdr:colOff>
      <xdr:row>41</xdr:row>
      <xdr:rowOff>98274</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108451</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67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13909</xdr:rowOff>
    </xdr:from>
    <xdr:to>
      <xdr:col>68</xdr:col>
      <xdr:colOff>152400</xdr:colOff>
      <xdr:row>42</xdr:row>
      <xdr:rowOff>36891</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a:off x="13512800" y="7214809"/>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31145</xdr:rowOff>
    </xdr:from>
    <xdr:to>
      <xdr:col>68</xdr:col>
      <xdr:colOff>203200</xdr:colOff>
      <xdr:row>41</xdr:row>
      <xdr:rowOff>132745</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142922</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682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100088</xdr:rowOff>
    </xdr:from>
    <xdr:to>
      <xdr:col>64</xdr:col>
      <xdr:colOff>152400</xdr:colOff>
      <xdr:row>42</xdr:row>
      <xdr:rowOff>30238</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712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40415</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689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43543</xdr:rowOff>
    </xdr:from>
    <xdr:to>
      <xdr:col>81</xdr:col>
      <xdr:colOff>95250</xdr:colOff>
      <xdr:row>42</xdr:row>
      <xdr:rowOff>145143</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15620</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721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32052</xdr:rowOff>
    </xdr:from>
    <xdr:to>
      <xdr:col>77</xdr:col>
      <xdr:colOff>95250</xdr:colOff>
      <xdr:row>42</xdr:row>
      <xdr:rowOff>133652</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723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118429</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7319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169031</xdr:rowOff>
    </xdr:from>
    <xdr:to>
      <xdr:col>73</xdr:col>
      <xdr:colOff>44450</xdr:colOff>
      <xdr:row>42</xdr:row>
      <xdr:rowOff>99181</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71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83958</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728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157541</xdr:rowOff>
    </xdr:from>
    <xdr:to>
      <xdr:col>68</xdr:col>
      <xdr:colOff>203200</xdr:colOff>
      <xdr:row>42</xdr:row>
      <xdr:rowOff>87691</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718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72468</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727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134559</xdr:rowOff>
    </xdr:from>
    <xdr:to>
      <xdr:col>64</xdr:col>
      <xdr:colOff>152400</xdr:colOff>
      <xdr:row>42</xdr:row>
      <xdr:rowOff>64709</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71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49486</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類似団体と比較すると、</a:t>
          </a:r>
          <a:r>
            <a:rPr kumimoji="1" lang="en-US" altLang="ja-JP" sz="1300">
              <a:latin typeface="ＭＳ Ｐゴシック" panose="020B0600070205080204" pitchFamily="50" charset="-128"/>
              <a:ea typeface="ＭＳ Ｐゴシック" panose="020B0600070205080204" pitchFamily="50" charset="-128"/>
            </a:rPr>
            <a:t>31.1</a:t>
          </a:r>
          <a:r>
            <a:rPr kumimoji="1" lang="ja-JP" altLang="en-US" sz="1300">
              <a:latin typeface="ＭＳ Ｐゴシック" panose="020B0600070205080204" pitchFamily="50" charset="-128"/>
              <a:ea typeface="ＭＳ Ｐゴシック" panose="020B0600070205080204" pitchFamily="50" charset="-128"/>
            </a:rPr>
            <a:t>ポイント高く、茨城県平均と比較すると</a:t>
          </a:r>
          <a:r>
            <a:rPr kumimoji="1" lang="en-US" altLang="ja-JP" sz="1300">
              <a:latin typeface="ＭＳ Ｐゴシック" panose="020B0600070205080204" pitchFamily="50" charset="-128"/>
              <a:ea typeface="ＭＳ Ｐゴシック" panose="020B0600070205080204" pitchFamily="50" charset="-128"/>
            </a:rPr>
            <a:t>25.0</a:t>
          </a:r>
          <a:r>
            <a:rPr kumimoji="1" lang="ja-JP" altLang="en-US" sz="1300">
              <a:latin typeface="ＭＳ Ｐゴシック" panose="020B0600070205080204" pitchFamily="50" charset="-128"/>
              <a:ea typeface="ＭＳ Ｐゴシック" panose="020B0600070205080204" pitchFamily="50" charset="-128"/>
            </a:rPr>
            <a:t>ポイント高く、全国平均からは</a:t>
          </a:r>
          <a:r>
            <a:rPr kumimoji="1" lang="en-US" altLang="ja-JP" sz="1300">
              <a:latin typeface="ＭＳ Ｐゴシック" panose="020B0600070205080204" pitchFamily="50" charset="-128"/>
              <a:ea typeface="ＭＳ Ｐゴシック" panose="020B0600070205080204" pitchFamily="50" charset="-128"/>
            </a:rPr>
            <a:t>42.0</a:t>
          </a:r>
          <a:r>
            <a:rPr kumimoji="1" lang="ja-JP" altLang="en-US" sz="1300">
              <a:latin typeface="ＭＳ Ｐゴシック" panose="020B0600070205080204" pitchFamily="50" charset="-128"/>
              <a:ea typeface="ＭＳ Ｐゴシック" panose="020B0600070205080204" pitchFamily="50" charset="-128"/>
            </a:rPr>
            <a:t>ポイント高い比率となっている。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財政調整基金の減による充当可能基金の減、公債費・中学校費等の基準財政需要額算入見込額の減により</a:t>
          </a:r>
          <a:r>
            <a:rPr kumimoji="1" lang="en-US" altLang="ja-JP" sz="1300">
              <a:latin typeface="ＭＳ Ｐゴシック" panose="020B0600070205080204" pitchFamily="50" charset="-128"/>
              <a:ea typeface="ＭＳ Ｐゴシック" panose="020B0600070205080204" pitchFamily="50" charset="-128"/>
            </a:rPr>
            <a:t>48.3</a:t>
          </a:r>
          <a:r>
            <a:rPr kumimoji="1" lang="ja-JP" altLang="en-US" sz="1300">
              <a:latin typeface="ＭＳ Ｐゴシック" panose="020B0600070205080204" pitchFamily="50" charset="-128"/>
              <a:ea typeface="ＭＳ Ｐゴシック" panose="020B0600070205080204" pitchFamily="50" charset="-128"/>
            </a:rPr>
            <a:t>％となり昨年度より</a:t>
          </a:r>
          <a:r>
            <a:rPr kumimoji="1" lang="en-US" altLang="ja-JP" sz="1300">
              <a:latin typeface="ＭＳ Ｐゴシック" panose="020B0600070205080204" pitchFamily="50" charset="-128"/>
              <a:ea typeface="ＭＳ Ｐゴシック" panose="020B0600070205080204" pitchFamily="50" charset="-128"/>
            </a:rPr>
            <a:t>7.9</a:t>
          </a:r>
          <a:r>
            <a:rPr kumimoji="1" lang="ja-JP" altLang="en-US" sz="1300">
              <a:latin typeface="ＭＳ Ｐゴシック" panose="020B0600070205080204" pitchFamily="50" charset="-128"/>
              <a:ea typeface="ＭＳ Ｐゴシック" panose="020B0600070205080204" pitchFamily="50" charset="-128"/>
            </a:rPr>
            <a:t>％増加した。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今後も義務的経費の増加が見込まれることから、施策の厳選や事業の見直し、ふるさと納税などによる財源の確保を行い、財政の健全化に努める。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86589</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451100"/>
          <a:ext cx="0" cy="12359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58666</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65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86589</xdr:rowOff>
    </xdr:from>
    <xdr:to>
      <xdr:col>81</xdr:col>
      <xdr:colOff>133350</xdr:colOff>
      <xdr:row>21</xdr:row>
      <xdr:rowOff>86589</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687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74320</xdr:rowOff>
    </xdr:from>
    <xdr:to>
      <xdr:col>81</xdr:col>
      <xdr:colOff>44450</xdr:colOff>
      <xdr:row>15</xdr:row>
      <xdr:rowOff>112446</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179800" y="2646070"/>
          <a:ext cx="838200" cy="38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99534</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328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83007</xdr:rowOff>
    </xdr:from>
    <xdr:to>
      <xdr:col>81</xdr:col>
      <xdr:colOff>95250</xdr:colOff>
      <xdr:row>15</xdr:row>
      <xdr:rowOff>13157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48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74320</xdr:rowOff>
    </xdr:from>
    <xdr:to>
      <xdr:col>77</xdr:col>
      <xdr:colOff>44450</xdr:colOff>
      <xdr:row>16</xdr:row>
      <xdr:rowOff>40894</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5290800" y="2646070"/>
          <a:ext cx="889000" cy="138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84938</xdr:rowOff>
    </xdr:from>
    <xdr:to>
      <xdr:col>77</xdr:col>
      <xdr:colOff>95250</xdr:colOff>
      <xdr:row>15</xdr:row>
      <xdr:rowOff>15088</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129000" y="248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25265</xdr:rowOff>
    </xdr:from>
    <xdr:ext cx="7366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254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27381</xdr:rowOff>
    </xdr:from>
    <xdr:to>
      <xdr:col>72</xdr:col>
      <xdr:colOff>203200</xdr:colOff>
      <xdr:row>16</xdr:row>
      <xdr:rowOff>40894</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4401800" y="2770581"/>
          <a:ext cx="889000" cy="1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122580</xdr:rowOff>
    </xdr:from>
    <xdr:to>
      <xdr:col>73</xdr:col>
      <xdr:colOff>44450</xdr:colOff>
      <xdr:row>15</xdr:row>
      <xdr:rowOff>52730</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252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62907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29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138024</xdr:rowOff>
    </xdr:from>
    <xdr:to>
      <xdr:col>68</xdr:col>
      <xdr:colOff>152400</xdr:colOff>
      <xdr:row>16</xdr:row>
      <xdr:rowOff>27381</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a:off x="13512800" y="2709774"/>
          <a:ext cx="889000" cy="60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8560</xdr:rowOff>
    </xdr:from>
    <xdr:to>
      <xdr:col>68</xdr:col>
      <xdr:colOff>203200</xdr:colOff>
      <xdr:row>15</xdr:row>
      <xdr:rowOff>110160</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4351000" y="258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120337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020800" y="234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68402</xdr:rowOff>
    </xdr:from>
    <xdr:to>
      <xdr:col>64</xdr:col>
      <xdr:colOff>152400</xdr:colOff>
      <xdr:row>15</xdr:row>
      <xdr:rowOff>170002</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3462000" y="264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8729</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131800" y="2409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61646</xdr:rowOff>
    </xdr:from>
    <xdr:to>
      <xdr:col>81</xdr:col>
      <xdr:colOff>95250</xdr:colOff>
      <xdr:row>15</xdr:row>
      <xdr:rowOff>163246</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967200" y="263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33723</xdr:rowOff>
    </xdr:from>
    <xdr:ext cx="762000" cy="259045"/>
    <xdr:sp macro="" textlink="">
      <xdr:nvSpPr>
        <xdr:cNvPr id="466" name="将来負担の状況該当値テキスト">
          <a:extLst>
            <a:ext uri="{FF2B5EF4-FFF2-40B4-BE49-F238E27FC236}">
              <a16:creationId xmlns:a16="http://schemas.microsoft.com/office/drawing/2014/main" id="{00000000-0008-0000-0300-0000D2010000}"/>
            </a:ext>
          </a:extLst>
        </xdr:cNvPr>
        <xdr:cNvSpPr txBox="1"/>
      </xdr:nvSpPr>
      <xdr:spPr>
        <a:xfrm>
          <a:off x="17106900" y="260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23520</xdr:rowOff>
    </xdr:from>
    <xdr:to>
      <xdr:col>77</xdr:col>
      <xdr:colOff>95250</xdr:colOff>
      <xdr:row>15</xdr:row>
      <xdr:rowOff>125120</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129000" y="259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109897</xdr:rowOff>
    </xdr:from>
    <xdr:ext cx="7366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5798800" y="2681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161544</xdr:rowOff>
    </xdr:from>
    <xdr:to>
      <xdr:col>73</xdr:col>
      <xdr:colOff>44450</xdr:colOff>
      <xdr:row>16</xdr:row>
      <xdr:rowOff>91694</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5240000" y="273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76471</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909800" y="281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148031</xdr:rowOff>
    </xdr:from>
    <xdr:to>
      <xdr:col>68</xdr:col>
      <xdr:colOff>203200</xdr:colOff>
      <xdr:row>16</xdr:row>
      <xdr:rowOff>78181</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4351000" y="271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62958</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020800" y="280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87224</xdr:rowOff>
    </xdr:from>
    <xdr:to>
      <xdr:col>64</xdr:col>
      <xdr:colOff>152400</xdr:colOff>
      <xdr:row>16</xdr:row>
      <xdr:rowOff>17374</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3462000" y="2658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2151</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3131800" y="2745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茨城県潮来市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26,555
26,035
71.40
14,183,480
13,511,163
559,095
7,697,489
9,896,144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48.3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ポイント低く、茨城県平均と比較すると</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ポイント低く、全国平均からは</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低い数値となっている。新型コロナウイルスにより中止になっていた事業が再開したことから人件費が令和元年度と同水準になっている。今後も適正な定員管理や階層別職員数の平均化等を進めていき、人件費の増加を抑制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23586</xdr:rowOff>
    </xdr:from>
    <xdr:to>
      <xdr:col>24</xdr:col>
      <xdr:colOff>25400</xdr:colOff>
      <xdr:row>41</xdr:row>
      <xdr:rowOff>4535</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509986"/>
          <a:ext cx="0" cy="1523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148062</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4535</xdr:rowOff>
    </xdr:from>
    <xdr:to>
      <xdr:col>24</xdr:col>
      <xdr:colOff>114300</xdr:colOff>
      <xdr:row>41</xdr:row>
      <xdr:rowOff>4535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109963</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25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23586</xdr:rowOff>
    </xdr:from>
    <xdr:to>
      <xdr:col>24</xdr:col>
      <xdr:colOff>114300</xdr:colOff>
      <xdr:row>32</xdr:row>
      <xdr:rowOff>23586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509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61686</xdr:rowOff>
    </xdr:from>
    <xdr:to>
      <xdr:col>24</xdr:col>
      <xdr:colOff>25400</xdr:colOff>
      <xdr:row>36</xdr:row>
      <xdr:rowOff>1814</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5890986"/>
          <a:ext cx="838200" cy="283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53720</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225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81643</xdr:rowOff>
    </xdr:from>
    <xdr:to>
      <xdr:col>24</xdr:col>
      <xdr:colOff>76200</xdr:colOff>
      <xdr:row>37</xdr:row>
      <xdr:rowOff>11793</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113393</xdr:rowOff>
    </xdr:from>
    <xdr:to>
      <xdr:col>19</xdr:col>
      <xdr:colOff>187325</xdr:colOff>
      <xdr:row>34</xdr:row>
      <xdr:rowOff>61686</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5771243"/>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48986</xdr:rowOff>
    </xdr:from>
    <xdr:to>
      <xdr:col>20</xdr:col>
      <xdr:colOff>38100</xdr:colOff>
      <xdr:row>36</xdr:row>
      <xdr:rowOff>150586</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22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135363</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307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113393</xdr:rowOff>
    </xdr:from>
    <xdr:to>
      <xdr:col>15</xdr:col>
      <xdr:colOff>98425</xdr:colOff>
      <xdr:row>34</xdr:row>
      <xdr:rowOff>83457</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5771243"/>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144236</xdr:rowOff>
    </xdr:from>
    <xdr:to>
      <xdr:col>15</xdr:col>
      <xdr:colOff>149225</xdr:colOff>
      <xdr:row>36</xdr:row>
      <xdr:rowOff>74386</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4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59163</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231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83457</xdr:rowOff>
    </xdr:from>
    <xdr:to>
      <xdr:col>11</xdr:col>
      <xdr:colOff>9525</xdr:colOff>
      <xdr:row>36</xdr:row>
      <xdr:rowOff>34472</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5912757"/>
          <a:ext cx="889000" cy="29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81643</xdr:rowOff>
    </xdr:from>
    <xdr:to>
      <xdr:col>11</xdr:col>
      <xdr:colOff>60325</xdr:colOff>
      <xdr:row>37</xdr:row>
      <xdr:rowOff>11793</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168020</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34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13607</xdr:rowOff>
    </xdr:from>
    <xdr:to>
      <xdr:col>6</xdr:col>
      <xdr:colOff>171450</xdr:colOff>
      <xdr:row>35</xdr:row>
      <xdr:rowOff>115207</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01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125384</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78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122464</xdr:rowOff>
    </xdr:from>
    <xdr:to>
      <xdr:col>24</xdr:col>
      <xdr:colOff>76200</xdr:colOff>
      <xdr:row>36</xdr:row>
      <xdr:rowOff>52614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12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138991</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10886</xdr:rowOff>
    </xdr:from>
    <xdr:to>
      <xdr:col>20</xdr:col>
      <xdr:colOff>38100</xdr:colOff>
      <xdr:row>34</xdr:row>
      <xdr:rowOff>112486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584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122663</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609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62593</xdr:rowOff>
    </xdr:from>
    <xdr:to>
      <xdr:col>15</xdr:col>
      <xdr:colOff>149225</xdr:colOff>
      <xdr:row>33</xdr:row>
      <xdr:rowOff>164193</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572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2920</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48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32657</xdr:rowOff>
    </xdr:from>
    <xdr:to>
      <xdr:col>11</xdr:col>
      <xdr:colOff>60325</xdr:colOff>
      <xdr:row>34</xdr:row>
      <xdr:rowOff>134257</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586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144434</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63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155122</xdr:rowOff>
    </xdr:from>
    <xdr:to>
      <xdr:col>6</xdr:col>
      <xdr:colOff>171450</xdr:colOff>
      <xdr:row>36</xdr:row>
      <xdr:rowOff>85272</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15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70049</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24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a:t>
          </a:r>
          <a:r>
            <a:rPr kumimoji="1" lang="en-US" altLang="ja-JP" sz="1300">
              <a:latin typeface="ＭＳ Ｐゴシック" panose="020B0600070205080204" pitchFamily="50" charset="-128"/>
              <a:ea typeface="ＭＳ Ｐゴシック" panose="020B0600070205080204" pitchFamily="50" charset="-128"/>
            </a:rPr>
            <a:t>5.7</a:t>
          </a:r>
          <a:r>
            <a:rPr kumimoji="1" lang="ja-JP" altLang="en-US" sz="1300">
              <a:latin typeface="ＭＳ Ｐゴシック" panose="020B0600070205080204" pitchFamily="50" charset="-128"/>
              <a:ea typeface="ＭＳ Ｐゴシック" panose="020B0600070205080204" pitchFamily="50" charset="-128"/>
            </a:rPr>
            <a:t>ポイント高く、茨城県平均と比較すると</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ポイント高く、全国平均からは</a:t>
          </a:r>
          <a:r>
            <a:rPr kumimoji="1" lang="en-US" altLang="ja-JP" sz="1300">
              <a:latin typeface="ＭＳ Ｐゴシック" panose="020B0600070205080204" pitchFamily="50" charset="-128"/>
              <a:ea typeface="ＭＳ Ｐゴシック" panose="020B0600070205080204" pitchFamily="50" charset="-128"/>
            </a:rPr>
            <a:t>5.3</a:t>
          </a:r>
          <a:r>
            <a:rPr kumimoji="1" lang="ja-JP" altLang="en-US" sz="1300">
              <a:latin typeface="ＭＳ Ｐゴシック" panose="020B0600070205080204" pitchFamily="50" charset="-128"/>
              <a:ea typeface="ＭＳ Ｐゴシック" panose="020B0600070205080204" pitchFamily="50" charset="-128"/>
            </a:rPr>
            <a:t>ポイント高い数値となっている。公共施設の維持管理に係る経費が上昇傾向にあり、その中でも市単独で管理している一般廃棄物処理施設の修繕等に多くの費用を要しており、その他の公共施設とともに、潮来市公共施設等総合管理計画に基づきながら、適正な維持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1270</xdr:rowOff>
    </xdr:from>
    <xdr:to>
      <xdr:col>82</xdr:col>
      <xdr:colOff>107950</xdr:colOff>
      <xdr:row>21</xdr:row>
      <xdr:rowOff>39370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3012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11447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1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39370</xdr:rowOff>
    </xdr:from>
    <xdr:to>
      <xdr:col>82</xdr:col>
      <xdr:colOff>196850</xdr:colOff>
      <xdr:row>21</xdr:row>
      <xdr:rowOff>39370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3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87647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73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1270</xdr:rowOff>
    </xdr:from>
    <xdr:to>
      <xdr:col>82</xdr:col>
      <xdr:colOff>196850</xdr:colOff>
      <xdr:row>13</xdr:row>
      <xdr:rowOff>1270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3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69850</xdr:rowOff>
    </xdr:from>
    <xdr:to>
      <xdr:col>82</xdr:col>
      <xdr:colOff>107950</xdr:colOff>
      <xdr:row>19</xdr:row>
      <xdr:rowOff>146050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33274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20337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63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3810</xdr:rowOff>
    </xdr:from>
    <xdr:to>
      <xdr:col>82</xdr:col>
      <xdr:colOff>158750</xdr:colOff>
      <xdr:row>17</xdr:row>
      <xdr:rowOff>105410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12700</xdr:rowOff>
    </xdr:from>
    <xdr:to>
      <xdr:col>78</xdr:col>
      <xdr:colOff>69850</xdr:colOff>
      <xdr:row>19</xdr:row>
      <xdr:rowOff>69850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30988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152400</xdr:rowOff>
    </xdr:from>
    <xdr:to>
      <xdr:col>78</xdr:col>
      <xdr:colOff>120650</xdr:colOff>
      <xdr:row>17</xdr:row>
      <xdr:rowOff>82550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92727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66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12700</xdr:rowOff>
    </xdr:from>
    <xdr:to>
      <xdr:col>73</xdr:col>
      <xdr:colOff>180975</xdr:colOff>
      <xdr:row>18</xdr:row>
      <xdr:rowOff>119380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30988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76200</xdr:rowOff>
    </xdr:from>
    <xdr:to>
      <xdr:col>74</xdr:col>
      <xdr:colOff>31750</xdr:colOff>
      <xdr:row>17</xdr:row>
      <xdr:rowOff>6350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16527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119380</xdr:rowOff>
    </xdr:from>
    <xdr:to>
      <xdr:col>69</xdr:col>
      <xdr:colOff>92075</xdr:colOff>
      <xdr:row>18</xdr:row>
      <xdr:rowOff>142240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32054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83820</xdr:rowOff>
    </xdr:from>
    <xdr:to>
      <xdr:col>69</xdr:col>
      <xdr:colOff>142875</xdr:colOff>
      <xdr:row>17</xdr:row>
      <xdr:rowOff>13970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24147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59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41910</xdr:rowOff>
    </xdr:from>
    <xdr:to>
      <xdr:col>65</xdr:col>
      <xdr:colOff>53975</xdr:colOff>
      <xdr:row>17</xdr:row>
      <xdr:rowOff>143510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153687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72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95250</xdr:rowOff>
    </xdr:from>
    <xdr:to>
      <xdr:col>82</xdr:col>
      <xdr:colOff>158750</xdr:colOff>
      <xdr:row>20</xdr:row>
      <xdr:rowOff>25400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35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67327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332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19050</xdr:rowOff>
    </xdr:from>
    <xdr:to>
      <xdr:col>78</xdr:col>
      <xdr:colOff>120650</xdr:colOff>
      <xdr:row>19</xdr:row>
      <xdr:rowOff>120650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2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105427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36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133350</xdr:rowOff>
    </xdr:from>
    <xdr:to>
      <xdr:col>74</xdr:col>
      <xdr:colOff>31750</xdr:colOff>
      <xdr:row>18</xdr:row>
      <xdr:rowOff>63500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48277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68580</xdr:rowOff>
    </xdr:from>
    <xdr:to>
      <xdr:col>69</xdr:col>
      <xdr:colOff>142875</xdr:colOff>
      <xdr:row>18</xdr:row>
      <xdr:rowOff>170180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15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154957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24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91440</xdr:rowOff>
    </xdr:from>
    <xdr:to>
      <xdr:col>65</xdr:col>
      <xdr:colOff>53975</xdr:colOff>
      <xdr:row>19</xdr:row>
      <xdr:rowOff>21590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17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6367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26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ポイント高く、茨城県平均と比較すると</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ポイント低く、全国平均からは</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ポイント低い数字となっている。令和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度までは新型コロナウイルスの影響により福祉費が減少していたが生活保護費や保育所費の上昇傾向により、前年度よりも</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ポイント増加した。審査や給付において適正を見極めながら、経費の増加につながらないように努めていく。</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91622</xdr:rowOff>
    </xdr:from>
    <xdr:to>
      <xdr:col>24</xdr:col>
      <xdr:colOff>25400</xdr:colOff>
      <xdr:row>60</xdr:row>
      <xdr:rowOff>132443</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178472"/>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6549</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92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91622</xdr:rowOff>
    </xdr:from>
    <xdr:to>
      <xdr:col>24</xdr:col>
      <xdr:colOff>114300</xdr:colOff>
      <xdr:row>53</xdr:row>
      <xdr:rowOff>91622</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178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137885</xdr:rowOff>
    </xdr:from>
    <xdr:to>
      <xdr:col>24</xdr:col>
      <xdr:colOff>25400</xdr:colOff>
      <xdr:row>56</xdr:row>
      <xdr:rowOff>154215</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396185"/>
          <a:ext cx="838200" cy="359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149877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137885</xdr:rowOff>
    </xdr:from>
    <xdr:to>
      <xdr:col>19</xdr:col>
      <xdr:colOff>187325</xdr:colOff>
      <xdr:row>56</xdr:row>
      <xdr:rowOff>23585</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9396185"/>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78922</xdr:rowOff>
    </xdr:from>
    <xdr:to>
      <xdr:col>20</xdr:col>
      <xdr:colOff>38100</xdr:colOff>
      <xdr:row>56</xdr:row>
      <xdr:rowOff>9072</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50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165299</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59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127000</xdr:rowOff>
    </xdr:from>
    <xdr:to>
      <xdr:col>15</xdr:col>
      <xdr:colOff>98425</xdr:colOff>
      <xdr:row>56</xdr:row>
      <xdr:rowOff>23585</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385300"/>
          <a:ext cx="889000" cy="239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57150</xdr:rowOff>
    </xdr:from>
    <xdr:to>
      <xdr:col>15</xdr:col>
      <xdr:colOff>149225</xdr:colOff>
      <xdr:row>55</xdr:row>
      <xdr:rowOff>158750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168927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127000</xdr:rowOff>
    </xdr:from>
    <xdr:to>
      <xdr:col>11</xdr:col>
      <xdr:colOff>9525</xdr:colOff>
      <xdr:row>57</xdr:row>
      <xdr:rowOff>102507</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385300"/>
          <a:ext cx="889000" cy="489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111578</xdr:rowOff>
    </xdr:from>
    <xdr:to>
      <xdr:col>11</xdr:col>
      <xdr:colOff>60325</xdr:colOff>
      <xdr:row>56</xdr:row>
      <xdr:rowOff>41728</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26505</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199</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103415</xdr:rowOff>
    </xdr:from>
    <xdr:to>
      <xdr:col>24</xdr:col>
      <xdr:colOff>76200</xdr:colOff>
      <xdr:row>57</xdr:row>
      <xdr:rowOff>33565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7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75492</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67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87085</xdr:rowOff>
    </xdr:from>
    <xdr:to>
      <xdr:col>20</xdr:col>
      <xdr:colOff>38100</xdr:colOff>
      <xdr:row>55</xdr:row>
      <xdr:rowOff>17235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34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27412</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114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144235</xdr:rowOff>
    </xdr:from>
    <xdr:to>
      <xdr:col>15</xdr:col>
      <xdr:colOff>149225</xdr:colOff>
      <xdr:row>56</xdr:row>
      <xdr:rowOff>74385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59162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66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76200</xdr:rowOff>
    </xdr:from>
    <xdr:to>
      <xdr:col>11</xdr:col>
      <xdr:colOff>60325</xdr:colOff>
      <xdr:row>55</xdr:row>
      <xdr:rowOff>6350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16527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51707</xdr:rowOff>
    </xdr:from>
    <xdr:to>
      <xdr:col>6</xdr:col>
      <xdr:colOff>171450</xdr:colOff>
      <xdr:row>57</xdr:row>
      <xdr:rowOff>153307</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138084</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ポイント低く、茨城県平均と比較すると</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ポイント低く、全国平均からは、</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ポイント低い数値となっている。前年度と比べ、特別会計への繰出し金の増等により値が上昇した。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100330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2405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72407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3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100330</xdr:rowOff>
    </xdr:from>
    <xdr:to>
      <xdr:col>82</xdr:col>
      <xdr:colOff>196850</xdr:colOff>
      <xdr:row>61</xdr:row>
      <xdr:rowOff>100330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5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85090</xdr:rowOff>
    </xdr:from>
    <xdr:to>
      <xdr:col>82</xdr:col>
      <xdr:colOff>107950</xdr:colOff>
      <xdr:row>56</xdr:row>
      <xdr:rowOff>12700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51484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158767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588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xdr:rowOff>
    </xdr:from>
    <xdr:to>
      <xdr:col>82</xdr:col>
      <xdr:colOff>158750</xdr:colOff>
      <xdr:row>56</xdr:row>
      <xdr:rowOff>116840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16510</xdr:rowOff>
    </xdr:from>
    <xdr:to>
      <xdr:col>78</xdr:col>
      <xdr:colOff>69850</xdr:colOff>
      <xdr:row>55</xdr:row>
      <xdr:rowOff>85090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4462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22860</xdr:rowOff>
    </xdr:from>
    <xdr:to>
      <xdr:col>78</xdr:col>
      <xdr:colOff>120650</xdr:colOff>
      <xdr:row>56</xdr:row>
      <xdr:rowOff>124460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109237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710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16510</xdr:rowOff>
    </xdr:from>
    <xdr:to>
      <xdr:col>73</xdr:col>
      <xdr:colOff>180975</xdr:colOff>
      <xdr:row>55</xdr:row>
      <xdr:rowOff>62230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4462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163830</xdr:rowOff>
    </xdr:from>
    <xdr:to>
      <xdr:col>74</xdr:col>
      <xdr:colOff>31750</xdr:colOff>
      <xdr:row>56</xdr:row>
      <xdr:rowOff>93980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78757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62230</xdr:rowOff>
    </xdr:from>
    <xdr:to>
      <xdr:col>69</xdr:col>
      <xdr:colOff>92075</xdr:colOff>
      <xdr:row>59</xdr:row>
      <xdr:rowOff>31750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9491980"/>
          <a:ext cx="889000" cy="655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30480</xdr:rowOff>
    </xdr:from>
    <xdr:to>
      <xdr:col>69</xdr:col>
      <xdr:colOff>142875</xdr:colOff>
      <xdr:row>56</xdr:row>
      <xdr:rowOff>132080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116857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100347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149877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34290</xdr:rowOff>
    </xdr:from>
    <xdr:to>
      <xdr:col>78</xdr:col>
      <xdr:colOff>120650</xdr:colOff>
      <xdr:row>55</xdr:row>
      <xdr:rowOff>135890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146067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232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137160</xdr:rowOff>
    </xdr:from>
    <xdr:to>
      <xdr:col>74</xdr:col>
      <xdr:colOff>31750</xdr:colOff>
      <xdr:row>55</xdr:row>
      <xdr:rowOff>67310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77487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16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11430</xdr:rowOff>
    </xdr:from>
    <xdr:to>
      <xdr:col>69</xdr:col>
      <xdr:colOff>142875</xdr:colOff>
      <xdr:row>55</xdr:row>
      <xdr:rowOff>113030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123207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21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152400</xdr:rowOff>
    </xdr:from>
    <xdr:to>
      <xdr:col>65</xdr:col>
      <xdr:colOff>53975</xdr:colOff>
      <xdr:row>59</xdr:row>
      <xdr:rowOff>82550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67327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ポイント低く、茨城県平均から</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低く、全国平均と同様の値になっている。増加の要因としては、物価高騰に伴う低所得世帯支援給付金事業によるものである。今後、補助金や負担金については、各審議会等で内容を精査し、適正な執行を図っていき、補助金・負担金の適正化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41</xdr:row>
      <xdr:rowOff>124714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5630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96791</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712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124714</xdr:rowOff>
    </xdr:from>
    <xdr:to>
      <xdr:col>82</xdr:col>
      <xdr:colOff>196850</xdr:colOff>
      <xdr:row>41</xdr:row>
      <xdr:rowOff>124714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7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133858</xdr:rowOff>
    </xdr:from>
    <xdr:to>
      <xdr:col>82</xdr:col>
      <xdr:colOff>107950</xdr:colOff>
      <xdr:row>36</xdr:row>
      <xdr:rowOff>44704</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134608"/>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139717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311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167640</xdr:rowOff>
    </xdr:from>
    <xdr:to>
      <xdr:col>82</xdr:col>
      <xdr:colOff>158750</xdr:colOff>
      <xdr:row>37</xdr:row>
      <xdr:rowOff>97790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133858</xdr:rowOff>
    </xdr:from>
    <xdr:to>
      <xdr:col>78</xdr:col>
      <xdr:colOff>69850</xdr:colOff>
      <xdr:row>36</xdr:row>
      <xdr:rowOff>76708</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4782800" y="613460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68851</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76708</xdr:rowOff>
    </xdr:from>
    <xdr:to>
      <xdr:col>73</xdr:col>
      <xdr:colOff>180975</xdr:colOff>
      <xdr:row>36</xdr:row>
      <xdr:rowOff>90424</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24890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45991</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88138</xdr:rowOff>
    </xdr:from>
    <xdr:to>
      <xdr:col>69</xdr:col>
      <xdr:colOff>92075</xdr:colOff>
      <xdr:row>36</xdr:row>
      <xdr:rowOff>90424</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088888"/>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14478</xdr:rowOff>
    </xdr:from>
    <xdr:to>
      <xdr:col>69</xdr:col>
      <xdr:colOff>142875</xdr:colOff>
      <xdr:row>37</xdr:row>
      <xdr:rowOff>116078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100855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131064</xdr:rowOff>
    </xdr:from>
    <xdr:to>
      <xdr:col>65</xdr:col>
      <xdr:colOff>53975</xdr:colOff>
      <xdr:row>37</xdr:row>
      <xdr:rowOff>61214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45991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165354</xdr:rowOff>
    </xdr:from>
    <xdr:to>
      <xdr:col>82</xdr:col>
      <xdr:colOff>158750</xdr:colOff>
      <xdr:row>36</xdr:row>
      <xdr:rowOff>95504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10431</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01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83058</xdr:rowOff>
    </xdr:from>
    <xdr:to>
      <xdr:col>78</xdr:col>
      <xdr:colOff>120650</xdr:colOff>
      <xdr:row>36</xdr:row>
      <xdr:rowOff>13208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23385</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5852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25908</xdr:rowOff>
    </xdr:from>
    <xdr:to>
      <xdr:col>74</xdr:col>
      <xdr:colOff>31750</xdr:colOff>
      <xdr:row>36</xdr:row>
      <xdr:rowOff>127508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137685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39624</xdr:rowOff>
    </xdr:from>
    <xdr:to>
      <xdr:col>69</xdr:col>
      <xdr:colOff>142875</xdr:colOff>
      <xdr:row>36</xdr:row>
      <xdr:rowOff>141224</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151401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37338</xdr:rowOff>
    </xdr:from>
    <xdr:to>
      <xdr:col>65</xdr:col>
      <xdr:colOff>53975</xdr:colOff>
      <xdr:row>35</xdr:row>
      <xdr:rowOff>138938</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149115</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5806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ポイント低く、茨城県平均と比較すると</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ポイント高い、全国平均と比べると</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ポイント高い数値となっている。合併特例債償還費の減等により前年度と比較して</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減少した。近年は、地方債の新規発行額を元利償還金額以内とする等、公債費の抑制に努めており、今後も、緊急性や優先順位を十分検討し、また、基金等も活用しながら、起債に大きく頼ることのない財政運営に努めていく。</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154432</xdr:rowOff>
    </xdr:from>
    <xdr:to>
      <xdr:col>24</xdr:col>
      <xdr:colOff>25400</xdr:colOff>
      <xdr:row>80</xdr:row>
      <xdr:rowOff>113285</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841732"/>
          <a:ext cx="0" cy="987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85362</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113285</xdr:rowOff>
    </xdr:from>
    <xdr:to>
      <xdr:col>24</xdr:col>
      <xdr:colOff>114300</xdr:colOff>
      <xdr:row>80</xdr:row>
      <xdr:rowOff>113285</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69359</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58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154432</xdr:rowOff>
    </xdr:from>
    <xdr:to>
      <xdr:col>24</xdr:col>
      <xdr:colOff>114300</xdr:colOff>
      <xdr:row>74</xdr:row>
      <xdr:rowOff>154432</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841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152146</xdr:rowOff>
    </xdr:from>
    <xdr:to>
      <xdr:col>24</xdr:col>
      <xdr:colOff>25400</xdr:colOff>
      <xdr:row>78</xdr:row>
      <xdr:rowOff>21844</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987800" y="1335379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87140</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288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115063</xdr:rowOff>
    </xdr:from>
    <xdr:to>
      <xdr:col>24</xdr:col>
      <xdr:colOff>76200</xdr:colOff>
      <xdr:row>78</xdr:row>
      <xdr:rowOff>45213</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31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138430</xdr:rowOff>
    </xdr:from>
    <xdr:to>
      <xdr:col>19</xdr:col>
      <xdr:colOff>187325</xdr:colOff>
      <xdr:row>78</xdr:row>
      <xdr:rowOff>21844</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334008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110489</xdr:rowOff>
    </xdr:from>
    <xdr:to>
      <xdr:col>20</xdr:col>
      <xdr:colOff>38100</xdr:colOff>
      <xdr:row>78</xdr:row>
      <xdr:rowOff>40639</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50816</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138430</xdr:rowOff>
    </xdr:from>
    <xdr:to>
      <xdr:col>15</xdr:col>
      <xdr:colOff>98425</xdr:colOff>
      <xdr:row>78</xdr:row>
      <xdr:rowOff>81280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33400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73913</xdr:rowOff>
    </xdr:from>
    <xdr:to>
      <xdr:col>15</xdr:col>
      <xdr:colOff>149225</xdr:colOff>
      <xdr:row>78</xdr:row>
      <xdr:rowOff>4063</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14240</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156718</xdr:rowOff>
    </xdr:from>
    <xdr:to>
      <xdr:col>11</xdr:col>
      <xdr:colOff>9525</xdr:colOff>
      <xdr:row>78</xdr:row>
      <xdr:rowOff>81280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1320800" y="13358368"/>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119635</xdr:rowOff>
    </xdr:from>
    <xdr:to>
      <xdr:col>11</xdr:col>
      <xdr:colOff>60325</xdr:colOff>
      <xdr:row>78</xdr:row>
      <xdr:rowOff>49785</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59962</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119635</xdr:rowOff>
    </xdr:from>
    <xdr:to>
      <xdr:col>6</xdr:col>
      <xdr:colOff>171450</xdr:colOff>
      <xdr:row>78</xdr:row>
      <xdr:rowOff>49785</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34562</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101346</xdr:rowOff>
    </xdr:from>
    <xdr:to>
      <xdr:col>24</xdr:col>
      <xdr:colOff>76200</xdr:colOff>
      <xdr:row>78</xdr:row>
      <xdr:rowOff>31496</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117873</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314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142494</xdr:rowOff>
    </xdr:from>
    <xdr:to>
      <xdr:col>20</xdr:col>
      <xdr:colOff>38100</xdr:colOff>
      <xdr:row>78</xdr:row>
      <xdr:rowOff>72644</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57421</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3430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87630</xdr:rowOff>
    </xdr:from>
    <xdr:to>
      <xdr:col>15</xdr:col>
      <xdr:colOff>149225</xdr:colOff>
      <xdr:row>78</xdr:row>
      <xdr:rowOff>17780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2557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30480</xdr:rowOff>
    </xdr:from>
    <xdr:to>
      <xdr:col>11</xdr:col>
      <xdr:colOff>60325</xdr:colOff>
      <xdr:row>78</xdr:row>
      <xdr:rowOff>132080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116857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105918</xdr:rowOff>
    </xdr:from>
    <xdr:to>
      <xdr:col>6</xdr:col>
      <xdr:colOff>171450</xdr:colOff>
      <xdr:row>78</xdr:row>
      <xdr:rowOff>36068</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46245</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ポイント高く、茨城県平均と比較すると、</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ポイント低く、全国平均からは</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ほど低い。昨年度と比べ新型コロナウイルス感染症により中止になっていた事業が再開したため増加した。また、一般廃棄物処理施設に係る物件費などは増加傾向にあり、今後も適正な人員管理や事務事業の見直しにより、経常経費の削減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46990</xdr:rowOff>
    </xdr:from>
    <xdr:to>
      <xdr:col>82</xdr:col>
      <xdr:colOff>107950</xdr:colOff>
      <xdr:row>80</xdr:row>
      <xdr:rowOff>163576</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905740"/>
          <a:ext cx="0" cy="973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135653</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851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163576</xdr:rowOff>
    </xdr:from>
    <xdr:to>
      <xdr:col>82</xdr:col>
      <xdr:colOff>196850</xdr:colOff>
      <xdr:row>80</xdr:row>
      <xdr:rowOff>163576</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879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133367</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64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46990</xdr:rowOff>
    </xdr:from>
    <xdr:to>
      <xdr:col>82</xdr:col>
      <xdr:colOff>196850</xdr:colOff>
      <xdr:row>75</xdr:row>
      <xdr:rowOff>46990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90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10414</xdr:rowOff>
    </xdr:from>
    <xdr:to>
      <xdr:col>82</xdr:col>
      <xdr:colOff>107950</xdr:colOff>
      <xdr:row>77</xdr:row>
      <xdr:rowOff>124713</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2869164"/>
          <a:ext cx="838200" cy="457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31005</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061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14478</xdr:rowOff>
    </xdr:from>
    <xdr:to>
      <xdr:col>82</xdr:col>
      <xdr:colOff>158750</xdr:colOff>
      <xdr:row>77</xdr:row>
      <xdr:rowOff>116078</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163576</xdr:rowOff>
    </xdr:from>
    <xdr:to>
      <xdr:col>78</xdr:col>
      <xdr:colOff>69850</xdr:colOff>
      <xdr:row>75</xdr:row>
      <xdr:rowOff>10414</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4782800" y="1285087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126492</xdr:rowOff>
    </xdr:from>
    <xdr:to>
      <xdr:col>78</xdr:col>
      <xdr:colOff>120650</xdr:colOff>
      <xdr:row>77</xdr:row>
      <xdr:rowOff>56642</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41419</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3243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163576</xdr:rowOff>
    </xdr:from>
    <xdr:to>
      <xdr:col>73</xdr:col>
      <xdr:colOff>180975</xdr:colOff>
      <xdr:row>75</xdr:row>
      <xdr:rowOff>56134</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893800" y="1285087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169926</xdr:rowOff>
    </xdr:from>
    <xdr:to>
      <xdr:col>74</xdr:col>
      <xdr:colOff>31750</xdr:colOff>
      <xdr:row>76</xdr:row>
      <xdr:rowOff>100076</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02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84853</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3115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56134</xdr:rowOff>
    </xdr:from>
    <xdr:to>
      <xdr:col>69</xdr:col>
      <xdr:colOff>92075</xdr:colOff>
      <xdr:row>78</xdr:row>
      <xdr:rowOff>104139</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004800" y="12914884"/>
          <a:ext cx="889000" cy="562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149352</xdr:rowOff>
    </xdr:from>
    <xdr:to>
      <xdr:col>69</xdr:col>
      <xdr:colOff>142875</xdr:colOff>
      <xdr:row>77</xdr:row>
      <xdr:rowOff>79502</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64279</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326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28194</xdr:rowOff>
    </xdr:from>
    <xdr:to>
      <xdr:col>65</xdr:col>
      <xdr:colOff>53975</xdr:colOff>
      <xdr:row>77</xdr:row>
      <xdr:rowOff>129794</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139971</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73913</xdr:rowOff>
    </xdr:from>
    <xdr:to>
      <xdr:col>82</xdr:col>
      <xdr:colOff>158750</xdr:colOff>
      <xdr:row>78</xdr:row>
      <xdr:rowOff>4063</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45990</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131064</xdr:rowOff>
    </xdr:from>
    <xdr:to>
      <xdr:col>78</xdr:col>
      <xdr:colOff>120650</xdr:colOff>
      <xdr:row>75</xdr:row>
      <xdr:rowOff>61214</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281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71391</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2587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112776</xdr:rowOff>
    </xdr:from>
    <xdr:to>
      <xdr:col>74</xdr:col>
      <xdr:colOff>31750</xdr:colOff>
      <xdr:row>75</xdr:row>
      <xdr:rowOff>42926</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280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53103</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2568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5334</xdr:rowOff>
    </xdr:from>
    <xdr:to>
      <xdr:col>69</xdr:col>
      <xdr:colOff>142875</xdr:colOff>
      <xdr:row>75</xdr:row>
      <xdr:rowOff>106934</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286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117111</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263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53339</xdr:rowOff>
    </xdr:from>
    <xdr:to>
      <xdr:col>65</xdr:col>
      <xdr:colOff>53975</xdr:colOff>
      <xdr:row>78</xdr:row>
      <xdr:rowOff>154939</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139716</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茨城県潮来市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81082</xdr:rowOff>
    </xdr:from>
    <xdr:to>
      <xdr:col>29</xdr:col>
      <xdr:colOff>127000</xdr:colOff>
      <xdr:row>20</xdr:row>
      <xdr:rowOff>102509</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14657"/>
          <a:ext cx="0" cy="15644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74586</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51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102509</xdr:rowOff>
    </xdr:from>
    <xdr:to>
      <xdr:col>30</xdr:col>
      <xdr:colOff>25400</xdr:colOff>
      <xdr:row>20</xdr:row>
      <xdr:rowOff>102509</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791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167459</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5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81082</xdr:rowOff>
    </xdr:from>
    <xdr:to>
      <xdr:col>30</xdr:col>
      <xdr:colOff>25400</xdr:colOff>
      <xdr:row>11</xdr:row>
      <xdr:rowOff>81082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146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57627</xdr:rowOff>
    </xdr:from>
    <xdr:to>
      <xdr:col>29</xdr:col>
      <xdr:colOff>127000</xdr:colOff>
      <xdr:row>17</xdr:row>
      <xdr:rowOff>135428</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019902"/>
          <a:ext cx="647700" cy="778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48821</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6681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32294</xdr:rowOff>
    </xdr:from>
    <xdr:to>
      <xdr:col>29</xdr:col>
      <xdr:colOff>177800</xdr:colOff>
      <xdr:row>16</xdr:row>
      <xdr:rowOff>133894</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8231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135428</xdr:rowOff>
    </xdr:from>
    <xdr:to>
      <xdr:col>26</xdr:col>
      <xdr:colOff>50800</xdr:colOff>
      <xdr:row>18</xdr:row>
      <xdr:rowOff>1743</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097703"/>
          <a:ext cx="698500" cy="377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72741</xdr:rowOff>
    </xdr:from>
    <xdr:to>
      <xdr:col>26</xdr:col>
      <xdr:colOff>101600</xdr:colOff>
      <xdr:row>17</xdr:row>
      <xdr:rowOff>2891</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8635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13068</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632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1743</xdr:rowOff>
    </xdr:from>
    <xdr:to>
      <xdr:col>22</xdr:col>
      <xdr:colOff>114300</xdr:colOff>
      <xdr:row>18</xdr:row>
      <xdr:rowOff>12304</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135468"/>
          <a:ext cx="698500" cy="105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97948</xdr:rowOff>
    </xdr:from>
    <xdr:to>
      <xdr:col>22</xdr:col>
      <xdr:colOff>165100</xdr:colOff>
      <xdr:row>17</xdr:row>
      <xdr:rowOff>28098</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8887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38275</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657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169748</xdr:rowOff>
    </xdr:from>
    <xdr:to>
      <xdr:col>18</xdr:col>
      <xdr:colOff>177800</xdr:colOff>
      <xdr:row>18</xdr:row>
      <xdr:rowOff>12304</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2908300" y="3132023"/>
          <a:ext cx="698500" cy="140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151714</xdr:rowOff>
    </xdr:from>
    <xdr:to>
      <xdr:col>19</xdr:col>
      <xdr:colOff>38100</xdr:colOff>
      <xdr:row>17</xdr:row>
      <xdr:rowOff>81864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9425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92041</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71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54773</xdr:rowOff>
    </xdr:from>
    <xdr:to>
      <xdr:col>15</xdr:col>
      <xdr:colOff>101600</xdr:colOff>
      <xdr:row>17</xdr:row>
      <xdr:rowOff>156373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0170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166550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78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6827</xdr:rowOff>
    </xdr:from>
    <xdr:to>
      <xdr:col>29</xdr:col>
      <xdr:colOff>177800</xdr:colOff>
      <xdr:row>17</xdr:row>
      <xdr:rowOff>108427</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9691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150354</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941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84628</xdr:rowOff>
    </xdr:from>
    <xdr:to>
      <xdr:col>26</xdr:col>
      <xdr:colOff>101600</xdr:colOff>
      <xdr:row>18</xdr:row>
      <xdr:rowOff>14778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0469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171005</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1332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122393</xdr:rowOff>
    </xdr:from>
    <xdr:to>
      <xdr:col>22</xdr:col>
      <xdr:colOff>165100</xdr:colOff>
      <xdr:row>18</xdr:row>
      <xdr:rowOff>52543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0846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37320</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171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132954</xdr:rowOff>
    </xdr:from>
    <xdr:to>
      <xdr:col>19</xdr:col>
      <xdr:colOff>38100</xdr:colOff>
      <xdr:row>18</xdr:row>
      <xdr:rowOff>63104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0952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47881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181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118948</xdr:rowOff>
    </xdr:from>
    <xdr:to>
      <xdr:col>15</xdr:col>
      <xdr:colOff>101600</xdr:colOff>
      <xdr:row>18</xdr:row>
      <xdr:rowOff>49098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0812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33875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167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81966</xdr:rowOff>
    </xdr:from>
    <xdr:to>
      <xdr:col>29</xdr:col>
      <xdr:colOff>127000</xdr:colOff>
      <xdr:row>37</xdr:row>
      <xdr:rowOff>288522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06516"/>
          <a:ext cx="0" cy="14067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260599</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385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288522</xdr:rowOff>
    </xdr:from>
    <xdr:to>
      <xdr:col>30</xdr:col>
      <xdr:colOff>25400</xdr:colOff>
      <xdr:row>37</xdr:row>
      <xdr:rowOff>288522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132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339793</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4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81966</xdr:rowOff>
    </xdr:from>
    <xdr:to>
      <xdr:col>30</xdr:col>
      <xdr:colOff>25400</xdr:colOff>
      <xdr:row>33</xdr:row>
      <xdr:rowOff>81966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065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138985</xdr:rowOff>
    </xdr:from>
    <xdr:to>
      <xdr:col>29</xdr:col>
      <xdr:colOff>127000</xdr:colOff>
      <xdr:row>35</xdr:row>
      <xdr:rowOff>178566</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6749335"/>
          <a:ext cx="647700" cy="395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163343</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736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172996</xdr:rowOff>
    </xdr:from>
    <xdr:to>
      <xdr:col>29</xdr:col>
      <xdr:colOff>177800</xdr:colOff>
      <xdr:row>35</xdr:row>
      <xdr:rowOff>274596</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7833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138985</xdr:rowOff>
    </xdr:from>
    <xdr:to>
      <xdr:col>26</xdr:col>
      <xdr:colOff>50800</xdr:colOff>
      <xdr:row>35</xdr:row>
      <xdr:rowOff>223338</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749335"/>
          <a:ext cx="698500" cy="843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202192</xdr:rowOff>
    </xdr:from>
    <xdr:to>
      <xdr:col>26</xdr:col>
      <xdr:colOff>101600</xdr:colOff>
      <xdr:row>35</xdr:row>
      <xdr:rowOff>303792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81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288569</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898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223338</xdr:rowOff>
    </xdr:from>
    <xdr:to>
      <xdr:col>22</xdr:col>
      <xdr:colOff>114300</xdr:colOff>
      <xdr:row>35</xdr:row>
      <xdr:rowOff>247505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833688"/>
          <a:ext cx="698500" cy="241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247160</xdr:rowOff>
    </xdr:from>
    <xdr:to>
      <xdr:col>22</xdr:col>
      <xdr:colOff>165100</xdr:colOff>
      <xdr:row>36</xdr:row>
      <xdr:rowOff>5860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575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333537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943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247505</xdr:rowOff>
    </xdr:from>
    <xdr:to>
      <xdr:col>18</xdr:col>
      <xdr:colOff>177800</xdr:colOff>
      <xdr:row>35</xdr:row>
      <xdr:rowOff>284897</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6857855"/>
          <a:ext cx="698500" cy="373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274396</xdr:rowOff>
    </xdr:from>
    <xdr:to>
      <xdr:col>19</xdr:col>
      <xdr:colOff>38100</xdr:colOff>
      <xdr:row>36</xdr:row>
      <xdr:rowOff>33096</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8847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17873</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971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255553</xdr:rowOff>
    </xdr:from>
    <xdr:to>
      <xdr:col>15</xdr:col>
      <xdr:colOff>101600</xdr:colOff>
      <xdr:row>36</xdr:row>
      <xdr:rowOff>14253</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865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341930</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952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127766</xdr:rowOff>
    </xdr:from>
    <xdr:to>
      <xdr:col>29</xdr:col>
      <xdr:colOff>177800</xdr:colOff>
      <xdr:row>35</xdr:row>
      <xdr:rowOff>229366</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7381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315743</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583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88185</xdr:rowOff>
    </xdr:from>
    <xdr:to>
      <xdr:col>26</xdr:col>
      <xdr:colOff>101600</xdr:colOff>
      <xdr:row>35</xdr:row>
      <xdr:rowOff>189785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6985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199962</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4674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172538</xdr:rowOff>
    </xdr:from>
    <xdr:to>
      <xdr:col>22</xdr:col>
      <xdr:colOff>165100</xdr:colOff>
      <xdr:row>35</xdr:row>
      <xdr:rowOff>274138</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7828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284315</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55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196705</xdr:rowOff>
    </xdr:from>
    <xdr:to>
      <xdr:col>19</xdr:col>
      <xdr:colOff>38100</xdr:colOff>
      <xdr:row>35</xdr:row>
      <xdr:rowOff>298305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8070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308482</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57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234097</xdr:rowOff>
    </xdr:from>
    <xdr:to>
      <xdr:col>15</xdr:col>
      <xdr:colOff>101600</xdr:colOff>
      <xdr:row>35</xdr:row>
      <xdr:rowOff>335697</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8444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2974</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613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茨城県潮来市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26,555
26,035
71.40
14,183,480
13,511,163
559,095
7,697,489
9,896,144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48.3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123444</xdr:rowOff>
    </xdr:from>
    <xdr:to>
      <xdr:col>24</xdr:col>
      <xdr:colOff>62865</xdr:colOff>
      <xdr:row>38</xdr:row>
      <xdr:rowOff>53277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66944"/>
          <a:ext cx="1270" cy="1301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57104</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7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53277</xdr:rowOff>
    </xdr:from>
    <xdr:to>
      <xdr:col>24</xdr:col>
      <xdr:colOff>152400</xdr:colOff>
      <xdr:row>38</xdr:row>
      <xdr:rowOff>53277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68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70121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42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123444</xdr:rowOff>
    </xdr:from>
    <xdr:to>
      <xdr:col>24</xdr:col>
      <xdr:colOff>152400</xdr:colOff>
      <xdr:row>30</xdr:row>
      <xdr:rowOff>123444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6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147803</xdr:rowOff>
    </xdr:from>
    <xdr:to>
      <xdr:col>24</xdr:col>
      <xdr:colOff>63500</xdr:colOff>
      <xdr:row>36</xdr:row>
      <xdr:rowOff>40208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148553"/>
          <a:ext cx="838200" cy="63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107611</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7654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84734</xdr:rowOff>
    </xdr:from>
    <xdr:to>
      <xdr:col>24</xdr:col>
      <xdr:colOff>114300</xdr:colOff>
      <xdr:row>35</xdr:row>
      <xdr:rowOff>14884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1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40208</xdr:rowOff>
    </xdr:from>
    <xdr:to>
      <xdr:col>19</xdr:col>
      <xdr:colOff>177800</xdr:colOff>
      <xdr:row>36</xdr:row>
      <xdr:rowOff>67018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212408"/>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109995</xdr:rowOff>
    </xdr:from>
    <xdr:to>
      <xdr:col>20</xdr:col>
      <xdr:colOff>38100</xdr:colOff>
      <xdr:row>35</xdr:row>
      <xdr:rowOff>40145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93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56672</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71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67018</xdr:rowOff>
    </xdr:from>
    <xdr:to>
      <xdr:col>15</xdr:col>
      <xdr:colOff>50800</xdr:colOff>
      <xdr:row>36</xdr:row>
      <xdr:rowOff>76340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239218"/>
          <a:ext cx="889000" cy="9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123088</xdr:rowOff>
    </xdr:from>
    <xdr:to>
      <xdr:col>15</xdr:col>
      <xdr:colOff>101600</xdr:colOff>
      <xdr:row>35</xdr:row>
      <xdr:rowOff>53238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9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69765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727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61201</xdr:rowOff>
    </xdr:from>
    <xdr:to>
      <xdr:col>10</xdr:col>
      <xdr:colOff>114300</xdr:colOff>
      <xdr:row>36</xdr:row>
      <xdr:rowOff>76340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233401"/>
          <a:ext cx="889000" cy="15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330</xdr:rowOff>
    </xdr:from>
    <xdr:to>
      <xdr:col>10</xdr:col>
      <xdr:colOff>165100</xdr:colOff>
      <xdr:row>35</xdr:row>
      <xdr:rowOff>101930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0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118457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77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163449</xdr:rowOff>
    </xdr:from>
    <xdr:to>
      <xdr:col>6</xdr:col>
      <xdr:colOff>38100</xdr:colOff>
      <xdr:row>36</xdr:row>
      <xdr:rowOff>93599</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6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110126</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593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97003</xdr:rowOff>
    </xdr:from>
    <xdr:to>
      <xdr:col>24</xdr:col>
      <xdr:colOff>114300</xdr:colOff>
      <xdr:row>36</xdr:row>
      <xdr:rowOff>27153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097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75430</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076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160858</xdr:rowOff>
    </xdr:from>
    <xdr:to>
      <xdr:col>20</xdr:col>
      <xdr:colOff>38100</xdr:colOff>
      <xdr:row>36</xdr:row>
      <xdr:rowOff>91008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6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82135</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25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16218</xdr:rowOff>
    </xdr:from>
    <xdr:to>
      <xdr:col>15</xdr:col>
      <xdr:colOff>101600</xdr:colOff>
      <xdr:row>36</xdr:row>
      <xdr:rowOff>117818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88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108945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281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25540</xdr:rowOff>
    </xdr:from>
    <xdr:to>
      <xdr:col>10</xdr:col>
      <xdr:colOff>165100</xdr:colOff>
      <xdr:row>36</xdr:row>
      <xdr:rowOff>127140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97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118267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290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10401</xdr:rowOff>
    </xdr:from>
    <xdr:to>
      <xdr:col>6</xdr:col>
      <xdr:colOff>38100</xdr:colOff>
      <xdr:row>36</xdr:row>
      <xdr:rowOff>112001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182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103128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27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124649</xdr:rowOff>
    </xdr:from>
    <xdr:to>
      <xdr:col>24</xdr:col>
      <xdr:colOff>62865</xdr:colOff>
      <xdr:row>58</xdr:row>
      <xdr:rowOff>134003</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697149"/>
          <a:ext cx="1270" cy="1380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137830</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8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134003</xdr:rowOff>
    </xdr:from>
    <xdr:to>
      <xdr:col>24</xdr:col>
      <xdr:colOff>152400</xdr:colOff>
      <xdr:row>58</xdr:row>
      <xdr:rowOff>134003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78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71326</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472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124649</xdr:rowOff>
    </xdr:from>
    <xdr:to>
      <xdr:col>24</xdr:col>
      <xdr:colOff>152400</xdr:colOff>
      <xdr:row>50</xdr:row>
      <xdr:rowOff>124649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697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115002</xdr:rowOff>
    </xdr:from>
    <xdr:to>
      <xdr:col>24</xdr:col>
      <xdr:colOff>63500</xdr:colOff>
      <xdr:row>56</xdr:row>
      <xdr:rowOff>134433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716202"/>
          <a:ext cx="8382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89510</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6907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111083</xdr:rowOff>
    </xdr:from>
    <xdr:to>
      <xdr:col>24</xdr:col>
      <xdr:colOff>114300</xdr:colOff>
      <xdr:row>57</xdr:row>
      <xdr:rowOff>41233</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71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134433</xdr:rowOff>
    </xdr:from>
    <xdr:to>
      <xdr:col>19</xdr:col>
      <xdr:colOff>177800</xdr:colOff>
      <xdr:row>56</xdr:row>
      <xdr:rowOff>159588</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735633"/>
          <a:ext cx="889000" cy="2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87035</xdr:rowOff>
    </xdr:from>
    <xdr:to>
      <xdr:col>20</xdr:col>
      <xdr:colOff>38100</xdr:colOff>
      <xdr:row>57</xdr:row>
      <xdr:rowOff>17185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68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8312</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78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159588</xdr:rowOff>
    </xdr:from>
    <xdr:to>
      <xdr:col>15</xdr:col>
      <xdr:colOff>50800</xdr:colOff>
      <xdr:row>57</xdr:row>
      <xdr:rowOff>23041</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760788"/>
          <a:ext cx="889000" cy="34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151902</xdr:rowOff>
    </xdr:from>
    <xdr:to>
      <xdr:col>15</xdr:col>
      <xdr:colOff>101600</xdr:colOff>
      <xdr:row>57</xdr:row>
      <xdr:rowOff>82052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75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73179</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845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23041</xdr:rowOff>
    </xdr:from>
    <xdr:to>
      <xdr:col>10</xdr:col>
      <xdr:colOff>114300</xdr:colOff>
      <xdr:row>57</xdr:row>
      <xdr:rowOff>105886</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795691"/>
          <a:ext cx="889000" cy="82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42147</xdr:rowOff>
    </xdr:from>
    <xdr:to>
      <xdr:col>10</xdr:col>
      <xdr:colOff>165100</xdr:colOff>
      <xdr:row>57</xdr:row>
      <xdr:rowOff>143747</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1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134874</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907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48685</xdr:rowOff>
    </xdr:from>
    <xdr:to>
      <xdr:col>6</xdr:col>
      <xdr:colOff>38100</xdr:colOff>
      <xdr:row>57</xdr:row>
      <xdr:rowOff>150285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21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166812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59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64202</xdr:rowOff>
    </xdr:from>
    <xdr:to>
      <xdr:col>24</xdr:col>
      <xdr:colOff>114300</xdr:colOff>
      <xdr:row>56</xdr:row>
      <xdr:rowOff>165802</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665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87079</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516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83633</xdr:rowOff>
    </xdr:from>
    <xdr:to>
      <xdr:col>20</xdr:col>
      <xdr:colOff>38100</xdr:colOff>
      <xdr:row>57</xdr:row>
      <xdr:rowOff>13783</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684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30310</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9460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108788</xdr:rowOff>
    </xdr:from>
    <xdr:to>
      <xdr:col>15</xdr:col>
      <xdr:colOff>101600</xdr:colOff>
      <xdr:row>57</xdr:row>
      <xdr:rowOff>38938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70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55465</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485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143691</xdr:rowOff>
    </xdr:from>
    <xdr:to>
      <xdr:col>10</xdr:col>
      <xdr:colOff>165100</xdr:colOff>
      <xdr:row>57</xdr:row>
      <xdr:rowOff>73841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744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90368</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520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55086</xdr:rowOff>
    </xdr:from>
    <xdr:to>
      <xdr:col>6</xdr:col>
      <xdr:colOff>38100</xdr:colOff>
      <xdr:row>57</xdr:row>
      <xdr:rowOff>156686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827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147813</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920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78275</xdr:rowOff>
    </xdr:from>
    <xdr:to>
      <xdr:col>24</xdr:col>
      <xdr:colOff>62865</xdr:colOff>
      <xdr:row>78</xdr:row>
      <xdr:rowOff>105730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251225"/>
          <a:ext cx="1270" cy="1227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109557</xdr:rowOff>
    </xdr:from>
    <xdr:ext cx="469744"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8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105730</xdr:rowOff>
    </xdr:from>
    <xdr:to>
      <xdr:col>24</xdr:col>
      <xdr:colOff>152400</xdr:colOff>
      <xdr:row>78</xdr:row>
      <xdr:rowOff>105730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47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24952</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2026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78275</xdr:rowOff>
    </xdr:from>
    <xdr:to>
      <xdr:col>24</xdr:col>
      <xdr:colOff>152400</xdr:colOff>
      <xdr:row>71</xdr:row>
      <xdr:rowOff>78275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25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52215</xdr:rowOff>
    </xdr:from>
    <xdr:to>
      <xdr:col>24</xdr:col>
      <xdr:colOff>63500</xdr:colOff>
      <xdr:row>78</xdr:row>
      <xdr:rowOff>57953</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425315"/>
          <a:ext cx="838200" cy="5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103822</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34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80945</xdr:rowOff>
    </xdr:from>
    <xdr:to>
      <xdr:col>24</xdr:col>
      <xdr:colOff>114300</xdr:colOff>
      <xdr:row>78</xdr:row>
      <xdr:rowOff>11095</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8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57953</xdr:rowOff>
    </xdr:from>
    <xdr:to>
      <xdr:col>19</xdr:col>
      <xdr:colOff>177800</xdr:colOff>
      <xdr:row>78</xdr:row>
      <xdr:rowOff>80629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431053"/>
          <a:ext cx="889000" cy="22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77653</xdr:rowOff>
    </xdr:from>
    <xdr:to>
      <xdr:col>20</xdr:col>
      <xdr:colOff>38100</xdr:colOff>
      <xdr:row>78</xdr:row>
      <xdr:rowOff>7803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27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24330</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428" y="13054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80629</xdr:rowOff>
    </xdr:from>
    <xdr:to>
      <xdr:col>15</xdr:col>
      <xdr:colOff>50800</xdr:colOff>
      <xdr:row>78</xdr:row>
      <xdr:rowOff>98758</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453729"/>
          <a:ext cx="889000" cy="18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61102</xdr:rowOff>
    </xdr:from>
    <xdr:to>
      <xdr:col>15</xdr:col>
      <xdr:colOff>101600</xdr:colOff>
      <xdr:row>77</xdr:row>
      <xdr:rowOff>162702</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6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7779</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3037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98758</xdr:rowOff>
    </xdr:from>
    <xdr:to>
      <xdr:col>10</xdr:col>
      <xdr:colOff>114300</xdr:colOff>
      <xdr:row>78</xdr:row>
      <xdr:rowOff>99718</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471858"/>
          <a:ext cx="889000" cy="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75321</xdr:rowOff>
    </xdr:from>
    <xdr:to>
      <xdr:col>10</xdr:col>
      <xdr:colOff>165100</xdr:colOff>
      <xdr:row>78</xdr:row>
      <xdr:rowOff>5471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7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21998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305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143901</xdr:rowOff>
    </xdr:from>
    <xdr:to>
      <xdr:col>6</xdr:col>
      <xdr:colOff>38100</xdr:colOff>
      <xdr:row>78</xdr:row>
      <xdr:rowOff>74051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4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90578</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3120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1415</xdr:rowOff>
    </xdr:from>
    <xdr:to>
      <xdr:col>24</xdr:col>
      <xdr:colOff>114300</xdr:colOff>
      <xdr:row>78</xdr:row>
      <xdr:rowOff>103015</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37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87792</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28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7153</xdr:rowOff>
    </xdr:from>
    <xdr:to>
      <xdr:col>20</xdr:col>
      <xdr:colOff>38100</xdr:colOff>
      <xdr:row>78</xdr:row>
      <xdr:rowOff>108753</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380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99880</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472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29829</xdr:rowOff>
    </xdr:from>
    <xdr:to>
      <xdr:col>15</xdr:col>
      <xdr:colOff>101600</xdr:colOff>
      <xdr:row>78</xdr:row>
      <xdr:rowOff>131429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402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122556</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495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47958</xdr:rowOff>
    </xdr:from>
    <xdr:to>
      <xdr:col>10</xdr:col>
      <xdr:colOff>165100</xdr:colOff>
      <xdr:row>78</xdr:row>
      <xdr:rowOff>149558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42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140685</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513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48918</xdr:rowOff>
    </xdr:from>
    <xdr:to>
      <xdr:col>6</xdr:col>
      <xdr:colOff>38100</xdr:colOff>
      <xdr:row>78</xdr:row>
      <xdr:rowOff>150518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422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141645</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514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49225</xdr:rowOff>
    </xdr:from>
    <xdr:to>
      <xdr:col>24</xdr:col>
      <xdr:colOff>62865</xdr:colOff>
      <xdr:row>99</xdr:row>
      <xdr:rowOff>36004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479725"/>
          <a:ext cx="1270" cy="1529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39831</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701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36004</xdr:rowOff>
    </xdr:from>
    <xdr:to>
      <xdr:col>24</xdr:col>
      <xdr:colOff>152400</xdr:colOff>
      <xdr:row>99</xdr:row>
      <xdr:rowOff>36004</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7009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167352</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254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49225</xdr:rowOff>
    </xdr:from>
    <xdr:to>
      <xdr:col>24</xdr:col>
      <xdr:colOff>152400</xdr:colOff>
      <xdr:row>90</xdr:row>
      <xdr:rowOff>49225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47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79629</xdr:rowOff>
    </xdr:from>
    <xdr:to>
      <xdr:col>24</xdr:col>
      <xdr:colOff>63500</xdr:colOff>
      <xdr:row>95</xdr:row>
      <xdr:rowOff>136474</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367379"/>
          <a:ext cx="838200" cy="5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132808</xdr:rowOff>
    </xdr:from>
    <xdr:ext cx="599010"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4205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154381</xdr:rowOff>
    </xdr:from>
    <xdr:to>
      <xdr:col>24</xdr:col>
      <xdr:colOff>114300</xdr:colOff>
      <xdr:row>96</xdr:row>
      <xdr:rowOff>84531</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442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113601</xdr:rowOff>
    </xdr:from>
    <xdr:to>
      <xdr:col>19</xdr:col>
      <xdr:colOff>177800</xdr:colOff>
      <xdr:row>95</xdr:row>
      <xdr:rowOff>136474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2908300" y="16229901"/>
          <a:ext cx="889000" cy="194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73913</xdr:rowOff>
    </xdr:from>
    <xdr:to>
      <xdr:col>20</xdr:col>
      <xdr:colOff>38100</xdr:colOff>
      <xdr:row>97</xdr:row>
      <xdr:rowOff>4063</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53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166640</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530111" y="1662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113601</xdr:rowOff>
    </xdr:from>
    <xdr:to>
      <xdr:col>15</xdr:col>
      <xdr:colOff>50800</xdr:colOff>
      <xdr:row>96</xdr:row>
      <xdr:rowOff>62091</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229901"/>
          <a:ext cx="889000" cy="291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98413</xdr:rowOff>
    </xdr:from>
    <xdr:to>
      <xdr:col>15</xdr:col>
      <xdr:colOff>101600</xdr:colOff>
      <xdr:row>96</xdr:row>
      <xdr:rowOff>28563</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38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19690</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08795" y="16478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62091</xdr:rowOff>
    </xdr:from>
    <xdr:to>
      <xdr:col>10</xdr:col>
      <xdr:colOff>114300</xdr:colOff>
      <xdr:row>96</xdr:row>
      <xdr:rowOff>96126</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521291"/>
          <a:ext cx="889000" cy="34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36767</xdr:rowOff>
    </xdr:from>
    <xdr:to>
      <xdr:col>10</xdr:col>
      <xdr:colOff>165100</xdr:colOff>
      <xdr:row>97</xdr:row>
      <xdr:rowOff>138367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6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129494</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52111" y="1676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55194</xdr:rowOff>
    </xdr:from>
    <xdr:to>
      <xdr:col>6</xdr:col>
      <xdr:colOff>38100</xdr:colOff>
      <xdr:row>97</xdr:row>
      <xdr:rowOff>156794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68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147921</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63111" y="1677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28829</xdr:rowOff>
    </xdr:from>
    <xdr:to>
      <xdr:col>24</xdr:col>
      <xdr:colOff>114300</xdr:colOff>
      <xdr:row>95</xdr:row>
      <xdr:rowOff>130429</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316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51706</xdr:rowOff>
    </xdr:from>
    <xdr:ext cx="599010"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168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85674</xdr:rowOff>
    </xdr:from>
    <xdr:to>
      <xdr:col>20</xdr:col>
      <xdr:colOff>38100</xdr:colOff>
      <xdr:row>96</xdr:row>
      <xdr:rowOff>15824</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373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32351</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497795" y="16148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62801</xdr:rowOff>
    </xdr:from>
    <xdr:to>
      <xdr:col>15</xdr:col>
      <xdr:colOff>101600</xdr:colOff>
      <xdr:row>94</xdr:row>
      <xdr:rowOff>164401</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179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9478</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08795" y="15954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11291</xdr:rowOff>
    </xdr:from>
    <xdr:to>
      <xdr:col>10</xdr:col>
      <xdr:colOff>165100</xdr:colOff>
      <xdr:row>96</xdr:row>
      <xdr:rowOff>112891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470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129418</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52111" y="1624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45326</xdr:rowOff>
    </xdr:from>
    <xdr:to>
      <xdr:col>6</xdr:col>
      <xdr:colOff>38100</xdr:colOff>
      <xdr:row>96</xdr:row>
      <xdr:rowOff>146926</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504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163453</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3111" y="1627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168927</xdr:rowOff>
    </xdr:from>
    <xdr:ext cx="53129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161271</xdr:rowOff>
    </xdr:from>
    <xdr:to>
      <xdr:col>54</xdr:col>
      <xdr:colOff>189865</xdr:colOff>
      <xdr:row>39</xdr:row>
      <xdr:rowOff>78390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647671"/>
          <a:ext cx="1270" cy="1117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82217</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768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78390</xdr:rowOff>
    </xdr:from>
    <xdr:to>
      <xdr:col>55</xdr:col>
      <xdr:colOff>88900</xdr:colOff>
      <xdr:row>39</xdr:row>
      <xdr:rowOff>78390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764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107948</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422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161271</xdr:rowOff>
    </xdr:from>
    <xdr:to>
      <xdr:col>55</xdr:col>
      <xdr:colOff>88900</xdr:colOff>
      <xdr:row>32</xdr:row>
      <xdr:rowOff>161271</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647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165834</xdr:rowOff>
    </xdr:from>
    <xdr:to>
      <xdr:col>55</xdr:col>
      <xdr:colOff>0</xdr:colOff>
      <xdr:row>37</xdr:row>
      <xdr:rowOff>43807</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9639300" y="6338034"/>
          <a:ext cx="838200" cy="49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134152</xdr:rowOff>
    </xdr:from>
    <xdr:ext cx="534377"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1349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111275</xdr:rowOff>
    </xdr:from>
    <xdr:to>
      <xdr:col>55</xdr:col>
      <xdr:colOff>50800</xdr:colOff>
      <xdr:row>37</xdr:row>
      <xdr:rowOff>41425</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28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165834</xdr:rowOff>
    </xdr:from>
    <xdr:to>
      <xdr:col>50</xdr:col>
      <xdr:colOff>114300</xdr:colOff>
      <xdr:row>37</xdr:row>
      <xdr:rowOff>49449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6338034"/>
          <a:ext cx="889000" cy="55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99370</xdr:rowOff>
    </xdr:from>
    <xdr:to>
      <xdr:col>50</xdr:col>
      <xdr:colOff>165100</xdr:colOff>
      <xdr:row>37</xdr:row>
      <xdr:rowOff>29520</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27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46047</xdr:rowOff>
    </xdr:from>
    <xdr:ext cx="534377"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72111" y="604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70480</xdr:rowOff>
    </xdr:from>
    <xdr:to>
      <xdr:col>45</xdr:col>
      <xdr:colOff>177800</xdr:colOff>
      <xdr:row>37</xdr:row>
      <xdr:rowOff>49449</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7861300" y="5385430"/>
          <a:ext cx="889000" cy="1007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149918</xdr:rowOff>
    </xdr:from>
    <xdr:to>
      <xdr:col>46</xdr:col>
      <xdr:colOff>38100</xdr:colOff>
      <xdr:row>37</xdr:row>
      <xdr:rowOff>80068</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32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96595</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83111" y="609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70480</xdr:rowOff>
    </xdr:from>
    <xdr:to>
      <xdr:col>41</xdr:col>
      <xdr:colOff>50800</xdr:colOff>
      <xdr:row>39</xdr:row>
      <xdr:rowOff>10395</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5385430"/>
          <a:ext cx="889000" cy="131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48447</xdr:rowOff>
    </xdr:from>
    <xdr:to>
      <xdr:col>41</xdr:col>
      <xdr:colOff>101600</xdr:colOff>
      <xdr:row>31</xdr:row>
      <xdr:rowOff>150047</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5363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141174</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5456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94670</xdr:rowOff>
    </xdr:from>
    <xdr:to>
      <xdr:col>36</xdr:col>
      <xdr:colOff>165100</xdr:colOff>
      <xdr:row>38</xdr:row>
      <xdr:rowOff>24820</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43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41347</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705111" y="621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164457</xdr:rowOff>
    </xdr:from>
    <xdr:to>
      <xdr:col>55</xdr:col>
      <xdr:colOff>50800</xdr:colOff>
      <xdr:row>37</xdr:row>
      <xdr:rowOff>94607</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336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142884</xdr:rowOff>
    </xdr:from>
    <xdr:ext cx="534377"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315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115034</xdr:rowOff>
    </xdr:from>
    <xdr:to>
      <xdr:col>50</xdr:col>
      <xdr:colOff>165100</xdr:colOff>
      <xdr:row>37</xdr:row>
      <xdr:rowOff>45184</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28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36311</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72111" y="637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170099</xdr:rowOff>
    </xdr:from>
    <xdr:to>
      <xdr:col>46</xdr:col>
      <xdr:colOff>38100</xdr:colOff>
      <xdr:row>37</xdr:row>
      <xdr:rowOff>100249</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342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91376</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83111" y="6435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19680</xdr:rowOff>
    </xdr:from>
    <xdr:to>
      <xdr:col>41</xdr:col>
      <xdr:colOff>101600</xdr:colOff>
      <xdr:row>31</xdr:row>
      <xdr:rowOff>121280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533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137807</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5109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131045</xdr:rowOff>
    </xdr:from>
    <xdr:to>
      <xdr:col>36</xdr:col>
      <xdr:colOff>165100</xdr:colOff>
      <xdr:row>39</xdr:row>
      <xdr:rowOff>61195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64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52322</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05111" y="6738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54732</xdr:rowOff>
    </xdr:from>
    <xdr:to>
      <xdr:col>54</xdr:col>
      <xdr:colOff>189865</xdr:colOff>
      <xdr:row>58</xdr:row>
      <xdr:rowOff>146741</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798682"/>
          <a:ext cx="1270" cy="1292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150568</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94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146741</xdr:rowOff>
    </xdr:from>
    <xdr:to>
      <xdr:col>55</xdr:col>
      <xdr:colOff>88900</xdr:colOff>
      <xdr:row>58</xdr:row>
      <xdr:rowOff>146741</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90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1409</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57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54732</xdr:rowOff>
    </xdr:from>
    <xdr:to>
      <xdr:col>55</xdr:col>
      <xdr:colOff>88900</xdr:colOff>
      <xdr:row>51</xdr:row>
      <xdr:rowOff>54732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798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1292</xdr:rowOff>
    </xdr:from>
    <xdr:to>
      <xdr:col>55</xdr:col>
      <xdr:colOff>0</xdr:colOff>
      <xdr:row>58</xdr:row>
      <xdr:rowOff>49357</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9945392"/>
          <a:ext cx="838200" cy="48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108387</xdr:rowOff>
    </xdr:from>
    <xdr:ext cx="534377"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538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85510</xdr:rowOff>
    </xdr:from>
    <xdr:to>
      <xdr:col>55</xdr:col>
      <xdr:colOff>50800</xdr:colOff>
      <xdr:row>57</xdr:row>
      <xdr:rowOff>15660</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68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85169</xdr:rowOff>
    </xdr:from>
    <xdr:to>
      <xdr:col>50</xdr:col>
      <xdr:colOff>114300</xdr:colOff>
      <xdr:row>58</xdr:row>
      <xdr:rowOff>1292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9857819"/>
          <a:ext cx="889000" cy="8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115614</xdr:rowOff>
    </xdr:from>
    <xdr:to>
      <xdr:col>50</xdr:col>
      <xdr:colOff>165100</xdr:colOff>
      <xdr:row>57</xdr:row>
      <xdr:rowOff>45764</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71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62291</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72111" y="949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27503</xdr:rowOff>
    </xdr:from>
    <xdr:to>
      <xdr:col>45</xdr:col>
      <xdr:colOff>177800</xdr:colOff>
      <xdr:row>57</xdr:row>
      <xdr:rowOff>85169</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9800153"/>
          <a:ext cx="889000" cy="57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107815</xdr:rowOff>
    </xdr:from>
    <xdr:to>
      <xdr:col>46</xdr:col>
      <xdr:colOff>38100</xdr:colOff>
      <xdr:row>57</xdr:row>
      <xdr:rowOff>37965</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70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54492</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83111" y="948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27503</xdr:rowOff>
    </xdr:from>
    <xdr:to>
      <xdr:col>41</xdr:col>
      <xdr:colOff>50800</xdr:colOff>
      <xdr:row>57</xdr:row>
      <xdr:rowOff>106468</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9800153"/>
          <a:ext cx="889000" cy="78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63774</xdr:rowOff>
    </xdr:from>
    <xdr:to>
      <xdr:col>41</xdr:col>
      <xdr:colOff>101600</xdr:colOff>
      <xdr:row>56</xdr:row>
      <xdr:rowOff>165374</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66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10451</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94111" y="944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75308</xdr:rowOff>
    </xdr:from>
    <xdr:to>
      <xdr:col>36</xdr:col>
      <xdr:colOff>165100</xdr:colOff>
      <xdr:row>57</xdr:row>
      <xdr:rowOff>5458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67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21985</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05111" y="945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170007</xdr:rowOff>
    </xdr:from>
    <xdr:to>
      <xdr:col>55</xdr:col>
      <xdr:colOff>50800</xdr:colOff>
      <xdr:row>58</xdr:row>
      <xdr:rowOff>100157</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94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84934</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857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121942</xdr:rowOff>
    </xdr:from>
    <xdr:to>
      <xdr:col>50</xdr:col>
      <xdr:colOff>165100</xdr:colOff>
      <xdr:row>58</xdr:row>
      <xdr:rowOff>52092</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894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43219</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72111" y="9987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34369</xdr:rowOff>
    </xdr:from>
    <xdr:to>
      <xdr:col>46</xdr:col>
      <xdr:colOff>38100</xdr:colOff>
      <xdr:row>57</xdr:row>
      <xdr:rowOff>135969</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807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127096</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9899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148153</xdr:rowOff>
    </xdr:from>
    <xdr:to>
      <xdr:col>41</xdr:col>
      <xdr:colOff>101600</xdr:colOff>
      <xdr:row>57</xdr:row>
      <xdr:rowOff>78303</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74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69430</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9842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55668</xdr:rowOff>
    </xdr:from>
    <xdr:to>
      <xdr:col>36</xdr:col>
      <xdr:colOff>165100</xdr:colOff>
      <xdr:row>57</xdr:row>
      <xdr:rowOff>157268</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828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148395</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9921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139264</xdr:rowOff>
    </xdr:from>
    <xdr:to>
      <xdr:col>54</xdr:col>
      <xdr:colOff>189865</xdr:colOff>
      <xdr:row>79</xdr:row>
      <xdr:rowOff>98879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140764"/>
          <a:ext cx="1270" cy="1502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85941</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915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139264</xdr:rowOff>
    </xdr:from>
    <xdr:to>
      <xdr:col>55</xdr:col>
      <xdr:colOff>88900</xdr:colOff>
      <xdr:row>70</xdr:row>
      <xdr:rowOff>139264</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140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59320</xdr:rowOff>
    </xdr:from>
    <xdr:to>
      <xdr:col>55</xdr:col>
      <xdr:colOff>0</xdr:colOff>
      <xdr:row>79</xdr:row>
      <xdr:rowOff>76019</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9639300" y="13603870"/>
          <a:ext cx="838200" cy="16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39507</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2411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16630</xdr:rowOff>
    </xdr:from>
    <xdr:to>
      <xdr:col>55</xdr:col>
      <xdr:colOff>50800</xdr:colOff>
      <xdr:row>78</xdr:row>
      <xdr:rowOff>118230</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38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37875</xdr:rowOff>
    </xdr:from>
    <xdr:to>
      <xdr:col>50</xdr:col>
      <xdr:colOff>114300</xdr:colOff>
      <xdr:row>79</xdr:row>
      <xdr:rowOff>59320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582425"/>
          <a:ext cx="889000" cy="2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28691</xdr:rowOff>
    </xdr:from>
    <xdr:to>
      <xdr:col>50</xdr:col>
      <xdr:colOff>165100</xdr:colOff>
      <xdr:row>78</xdr:row>
      <xdr:rowOff>130291</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40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146818</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17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37875</xdr:rowOff>
    </xdr:from>
    <xdr:to>
      <xdr:col>45</xdr:col>
      <xdr:colOff>177800</xdr:colOff>
      <xdr:row>79</xdr:row>
      <xdr:rowOff>66004</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7861300" y="13582425"/>
          <a:ext cx="889000" cy="28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8280</xdr:rowOff>
    </xdr:from>
    <xdr:to>
      <xdr:col>46</xdr:col>
      <xdr:colOff>38100</xdr:colOff>
      <xdr:row>78</xdr:row>
      <xdr:rowOff>109880</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38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126407</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15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66004</xdr:rowOff>
    </xdr:from>
    <xdr:to>
      <xdr:col>41</xdr:col>
      <xdr:colOff>50800</xdr:colOff>
      <xdr:row>79</xdr:row>
      <xdr:rowOff>82255</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6972300" y="13610554"/>
          <a:ext cx="889000" cy="16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157045</xdr:rowOff>
    </xdr:from>
    <xdr:to>
      <xdr:col>41</xdr:col>
      <xdr:colOff>101600</xdr:colOff>
      <xdr:row>78</xdr:row>
      <xdr:rowOff>87195</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3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103722</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13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164926</xdr:rowOff>
    </xdr:from>
    <xdr:to>
      <xdr:col>36</xdr:col>
      <xdr:colOff>165100</xdr:colOff>
      <xdr:row>78</xdr:row>
      <xdr:rowOff>95076</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36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111603</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141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25219</xdr:rowOff>
    </xdr:from>
    <xdr:to>
      <xdr:col>55</xdr:col>
      <xdr:colOff>50800</xdr:colOff>
      <xdr:row>79</xdr:row>
      <xdr:rowOff>126819</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56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111596</xdr:rowOff>
    </xdr:from>
    <xdr:ext cx="469744"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484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8520</xdr:rowOff>
    </xdr:from>
    <xdr:to>
      <xdr:col>50</xdr:col>
      <xdr:colOff>165100</xdr:colOff>
      <xdr:row>79</xdr:row>
      <xdr:rowOff>110120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55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101247</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04428" y="13645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158525</xdr:rowOff>
    </xdr:from>
    <xdr:to>
      <xdr:col>46</xdr:col>
      <xdr:colOff>38100</xdr:colOff>
      <xdr:row>79</xdr:row>
      <xdr:rowOff>88675</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53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79802</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15428" y="13624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15204</xdr:rowOff>
    </xdr:from>
    <xdr:to>
      <xdr:col>41</xdr:col>
      <xdr:colOff>101600</xdr:colOff>
      <xdr:row>79</xdr:row>
      <xdr:rowOff>116804</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559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107931</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626428" y="13652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31455</xdr:rowOff>
    </xdr:from>
    <xdr:to>
      <xdr:col>36</xdr:col>
      <xdr:colOff>165100</xdr:colOff>
      <xdr:row>79</xdr:row>
      <xdr:rowOff>133055</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57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124182</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37428" y="13668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20625</xdr:rowOff>
    </xdr:from>
    <xdr:to>
      <xdr:col>54</xdr:col>
      <xdr:colOff>189865</xdr:colOff>
      <xdr:row>98</xdr:row>
      <xdr:rowOff>86220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451125"/>
          <a:ext cx="1270" cy="1437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90047</xdr:rowOff>
    </xdr:from>
    <xdr:ext cx="534377"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689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86220</xdr:rowOff>
    </xdr:from>
    <xdr:to>
      <xdr:col>55</xdr:col>
      <xdr:colOff>88900</xdr:colOff>
      <xdr:row>98</xdr:row>
      <xdr:rowOff>86220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88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138752</xdr:rowOff>
    </xdr:from>
    <xdr:ext cx="599010"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226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20625</xdr:rowOff>
    </xdr:from>
    <xdr:to>
      <xdr:col>55</xdr:col>
      <xdr:colOff>88900</xdr:colOff>
      <xdr:row>90</xdr:row>
      <xdr:rowOff>20625</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451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134786</xdr:rowOff>
    </xdr:from>
    <xdr:to>
      <xdr:col>55</xdr:col>
      <xdr:colOff>0</xdr:colOff>
      <xdr:row>97</xdr:row>
      <xdr:rowOff>33744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9639300" y="16593986"/>
          <a:ext cx="838200" cy="70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151998</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2682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129121</xdr:rowOff>
    </xdr:from>
    <xdr:to>
      <xdr:col>55</xdr:col>
      <xdr:colOff>50800</xdr:colOff>
      <xdr:row>96</xdr:row>
      <xdr:rowOff>59271</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41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164592</xdr:rowOff>
    </xdr:from>
    <xdr:to>
      <xdr:col>50</xdr:col>
      <xdr:colOff>114300</xdr:colOff>
      <xdr:row>96</xdr:row>
      <xdr:rowOff>134786</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8750300" y="16452342"/>
          <a:ext cx="889000" cy="14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163982</xdr:rowOff>
    </xdr:from>
    <xdr:to>
      <xdr:col>50</xdr:col>
      <xdr:colOff>165100</xdr:colOff>
      <xdr:row>96</xdr:row>
      <xdr:rowOff>94132</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45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110659</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22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53212</xdr:rowOff>
    </xdr:from>
    <xdr:to>
      <xdr:col>45</xdr:col>
      <xdr:colOff>177800</xdr:colOff>
      <xdr:row>95</xdr:row>
      <xdr:rowOff>164592</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7861300" y="16340962"/>
          <a:ext cx="889000" cy="111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17284</xdr:rowOff>
    </xdr:from>
    <xdr:to>
      <xdr:col>46</xdr:col>
      <xdr:colOff>38100</xdr:colOff>
      <xdr:row>96</xdr:row>
      <xdr:rowOff>118884</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47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110011</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569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53212</xdr:rowOff>
    </xdr:from>
    <xdr:to>
      <xdr:col>41</xdr:col>
      <xdr:colOff>50800</xdr:colOff>
      <xdr:row>96</xdr:row>
      <xdr:rowOff>22313</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6972300" y="16340962"/>
          <a:ext cx="889000" cy="140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129426</xdr:rowOff>
    </xdr:from>
    <xdr:to>
      <xdr:col>41</xdr:col>
      <xdr:colOff>101600</xdr:colOff>
      <xdr:row>96</xdr:row>
      <xdr:rowOff>59576</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41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50703</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50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131902</xdr:rowOff>
    </xdr:from>
    <xdr:to>
      <xdr:col>36</xdr:col>
      <xdr:colOff>165100</xdr:colOff>
      <xdr:row>96</xdr:row>
      <xdr:rowOff>62052</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41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78579</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19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154394</xdr:rowOff>
    </xdr:from>
    <xdr:to>
      <xdr:col>55</xdr:col>
      <xdr:colOff>50800</xdr:colOff>
      <xdr:row>97</xdr:row>
      <xdr:rowOff>84544</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613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132821</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59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83986</xdr:rowOff>
    </xdr:from>
    <xdr:to>
      <xdr:col>50</xdr:col>
      <xdr:colOff>165100</xdr:colOff>
      <xdr:row>97</xdr:row>
      <xdr:rowOff>14136</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54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5263</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6635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113792</xdr:rowOff>
    </xdr:from>
    <xdr:to>
      <xdr:col>46</xdr:col>
      <xdr:colOff>38100</xdr:colOff>
      <xdr:row>96</xdr:row>
      <xdr:rowOff>43942</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401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60469</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6176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2412</xdr:rowOff>
    </xdr:from>
    <xdr:to>
      <xdr:col>41</xdr:col>
      <xdr:colOff>101600</xdr:colOff>
      <xdr:row>95</xdr:row>
      <xdr:rowOff>104012</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29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120539</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606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142963</xdr:rowOff>
    </xdr:from>
    <xdr:to>
      <xdr:col>36</xdr:col>
      <xdr:colOff>165100</xdr:colOff>
      <xdr:row>96</xdr:row>
      <xdr:rowOff>73113</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43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64240</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6523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59804</xdr:rowOff>
    </xdr:from>
    <xdr:to>
      <xdr:col>85</xdr:col>
      <xdr:colOff>126364</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374754"/>
          <a:ext cx="1269" cy="1356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6481</xdr:rowOff>
    </xdr:from>
    <xdr:ext cx="534377"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14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59804</xdr:rowOff>
    </xdr:from>
    <xdr:to>
      <xdr:col>86</xdr:col>
      <xdr:colOff>25400</xdr:colOff>
      <xdr:row>31</xdr:row>
      <xdr:rowOff>59804</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374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34392</xdr:rowOff>
    </xdr:from>
    <xdr:to>
      <xdr:col>85</xdr:col>
      <xdr:colOff>127000</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5481300" y="6720942"/>
          <a:ext cx="8382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35539</xdr:rowOff>
    </xdr:from>
    <xdr:ext cx="469744"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3791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12662</xdr:rowOff>
    </xdr:from>
    <xdr:to>
      <xdr:col>85</xdr:col>
      <xdr:colOff>177800</xdr:colOff>
      <xdr:row>38</xdr:row>
      <xdr:rowOff>114262</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52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167399</xdr:rowOff>
    </xdr:from>
    <xdr:to>
      <xdr:col>81</xdr:col>
      <xdr:colOff>50800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4592300" y="5996699"/>
          <a:ext cx="889000" cy="734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32703</xdr:rowOff>
    </xdr:from>
    <xdr:to>
      <xdr:col>81</xdr:col>
      <xdr:colOff>101600</xdr:colOff>
      <xdr:row>38</xdr:row>
      <xdr:rowOff>134303</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54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150830</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46428" y="6323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167399</xdr:rowOff>
    </xdr:from>
    <xdr:to>
      <xdr:col>76</xdr:col>
      <xdr:colOff>114300</xdr:colOff>
      <xdr:row>37</xdr:row>
      <xdr:rowOff>12027</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3703300" y="5996699"/>
          <a:ext cx="889000" cy="358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9919</xdr:rowOff>
    </xdr:from>
    <xdr:to>
      <xdr:col>76</xdr:col>
      <xdr:colOff>165100</xdr:colOff>
      <xdr:row>38</xdr:row>
      <xdr:rowOff>111519</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52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102646</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57428" y="6617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12027</xdr:rowOff>
    </xdr:from>
    <xdr:to>
      <xdr:col>71</xdr:col>
      <xdr:colOff>177800</xdr:colOff>
      <xdr:row>38</xdr:row>
      <xdr:rowOff>100457</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2814300" y="6355677"/>
          <a:ext cx="889000" cy="259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90919</xdr:rowOff>
    </xdr:from>
    <xdr:to>
      <xdr:col>72</xdr:col>
      <xdr:colOff>38100</xdr:colOff>
      <xdr:row>38</xdr:row>
      <xdr:rowOff>21069</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43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12196</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68428" y="6527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92329</xdr:rowOff>
    </xdr:from>
    <xdr:to>
      <xdr:col>67</xdr:col>
      <xdr:colOff>101600</xdr:colOff>
      <xdr:row>38</xdr:row>
      <xdr:rowOff>22479</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43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39006</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79428" y="6211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155042</xdr:rowOff>
    </xdr:from>
    <xdr:to>
      <xdr:col>85</xdr:col>
      <xdr:colOff>177800</xdr:colOff>
      <xdr:row>39</xdr:row>
      <xdr:rowOff>85192</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670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69969</xdr:rowOff>
    </xdr:from>
    <xdr:ext cx="378565"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5850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116599</xdr:rowOff>
    </xdr:from>
    <xdr:to>
      <xdr:col>76</xdr:col>
      <xdr:colOff>165100</xdr:colOff>
      <xdr:row>35</xdr:row>
      <xdr:rowOff>46749</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594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63276</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325111" y="572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132677</xdr:rowOff>
    </xdr:from>
    <xdr:to>
      <xdr:col>72</xdr:col>
      <xdr:colOff>38100</xdr:colOff>
      <xdr:row>37</xdr:row>
      <xdr:rowOff>62827</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30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79354</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468428" y="6080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49657</xdr:rowOff>
    </xdr:from>
    <xdr:to>
      <xdr:col>67</xdr:col>
      <xdr:colOff>101600</xdr:colOff>
      <xdr:row>38</xdr:row>
      <xdr:rowOff>151257</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56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142384</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579428" y="665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a:extLst>
            <a:ext uri="{FF2B5EF4-FFF2-40B4-BE49-F238E27FC236}">
              <a16:creationId xmlns:a16="http://schemas.microsoft.com/office/drawing/2014/main" id="{00000000-0008-0000-0600-000033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a:extLst>
            <a:ext uri="{FF2B5EF4-FFF2-40B4-BE49-F238E27FC236}">
              <a16:creationId xmlns:a16="http://schemas.microsoft.com/office/drawing/2014/main" id="{00000000-0008-0000-0600-000035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a:extLst>
            <a:ext uri="{FF2B5EF4-FFF2-40B4-BE49-F238E27FC236}">
              <a16:creationId xmlns:a16="http://schemas.microsoft.com/office/drawing/2014/main" id="{00000000-0008-0000-0600-000038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a:extLst>
            <a:ext uri="{FF2B5EF4-FFF2-40B4-BE49-F238E27FC236}">
              <a16:creationId xmlns:a16="http://schemas.microsoft.com/office/drawing/2014/main" id="{00000000-0008-0000-0600-00004B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a:extLst>
            <a:ext uri="{FF2B5EF4-FFF2-40B4-BE49-F238E27FC236}">
              <a16:creationId xmlns:a16="http://schemas.microsoft.com/office/drawing/2014/main" id="{00000000-0008-0000-06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103048</xdr:rowOff>
    </xdr:from>
    <xdr:to>
      <xdr:col>85</xdr:col>
      <xdr:colOff>126364</xdr:colOff>
      <xdr:row>78</xdr:row>
      <xdr:rowOff>5245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6317595" y="12104548"/>
          <a:ext cx="1269" cy="1273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9072</xdr:rowOff>
    </xdr:from>
    <xdr:ext cx="534377" cy="259045"/>
    <xdr:sp macro="" textlink="">
      <xdr:nvSpPr>
        <xdr:cNvPr id="620" name="公債費最小値テキスト">
          <a:extLst>
            <a:ext uri="{FF2B5EF4-FFF2-40B4-BE49-F238E27FC236}">
              <a16:creationId xmlns:a16="http://schemas.microsoft.com/office/drawing/2014/main" id="{00000000-0008-0000-0600-00006C020000}"/>
            </a:ext>
          </a:extLst>
        </xdr:cNvPr>
        <xdr:cNvSpPr txBox="1"/>
      </xdr:nvSpPr>
      <xdr:spPr>
        <a:xfrm>
          <a:off x="16370300" y="13382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5245</xdr:rowOff>
    </xdr:from>
    <xdr:to>
      <xdr:col>86</xdr:col>
      <xdr:colOff>25400</xdr:colOff>
      <xdr:row>78</xdr:row>
      <xdr:rowOff>5245</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337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49725</xdr:rowOff>
    </xdr:from>
    <xdr:ext cx="599010" cy="259045"/>
    <xdr:sp macro="" textlink="">
      <xdr:nvSpPr>
        <xdr:cNvPr id="622" name="公債費最大値テキスト">
          <a:extLst>
            <a:ext uri="{FF2B5EF4-FFF2-40B4-BE49-F238E27FC236}">
              <a16:creationId xmlns:a16="http://schemas.microsoft.com/office/drawing/2014/main" id="{00000000-0008-0000-0600-00006E020000}"/>
            </a:ext>
          </a:extLst>
        </xdr:cNvPr>
        <xdr:cNvSpPr txBox="1"/>
      </xdr:nvSpPr>
      <xdr:spPr>
        <a:xfrm>
          <a:off x="16370300" y="11879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103048</xdr:rowOff>
    </xdr:from>
    <xdr:to>
      <xdr:col>86</xdr:col>
      <xdr:colOff>25400</xdr:colOff>
      <xdr:row>70</xdr:row>
      <xdr:rowOff>103048</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2104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71260</xdr:rowOff>
    </xdr:from>
    <xdr:to>
      <xdr:col>85</xdr:col>
      <xdr:colOff>127000</xdr:colOff>
      <xdr:row>75</xdr:row>
      <xdr:rowOff>96393</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5481300" y="12930010"/>
          <a:ext cx="838200" cy="25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145902</xdr:rowOff>
    </xdr:from>
    <xdr:ext cx="534377" cy="259045"/>
    <xdr:sp macro="" textlink="">
      <xdr:nvSpPr>
        <xdr:cNvPr id="625" name="公債費平均値テキスト">
          <a:extLst>
            <a:ext uri="{FF2B5EF4-FFF2-40B4-BE49-F238E27FC236}">
              <a16:creationId xmlns:a16="http://schemas.microsoft.com/office/drawing/2014/main" id="{00000000-0008-0000-0600-000071020000}"/>
            </a:ext>
          </a:extLst>
        </xdr:cNvPr>
        <xdr:cNvSpPr txBox="1"/>
      </xdr:nvSpPr>
      <xdr:spPr>
        <a:xfrm>
          <a:off x="16370300" y="126617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123025</xdr:rowOff>
    </xdr:from>
    <xdr:to>
      <xdr:col>85</xdr:col>
      <xdr:colOff>177800</xdr:colOff>
      <xdr:row>75</xdr:row>
      <xdr:rowOff>53175</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6268700" y="1281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71260</xdr:rowOff>
    </xdr:from>
    <xdr:to>
      <xdr:col>81</xdr:col>
      <xdr:colOff>50800</xdr:colOff>
      <xdr:row>75</xdr:row>
      <xdr:rowOff>84251</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4592300" y="12930010"/>
          <a:ext cx="889000" cy="12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137299</xdr:rowOff>
    </xdr:from>
    <xdr:to>
      <xdr:col>81</xdr:col>
      <xdr:colOff>101600</xdr:colOff>
      <xdr:row>75</xdr:row>
      <xdr:rowOff>67449</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5430500" y="1282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83976</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5214111" y="1259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40183</xdr:rowOff>
    </xdr:from>
    <xdr:to>
      <xdr:col>76</xdr:col>
      <xdr:colOff>114300</xdr:colOff>
      <xdr:row>75</xdr:row>
      <xdr:rowOff>84251</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3703300" y="12898933"/>
          <a:ext cx="889000" cy="44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143142</xdr:rowOff>
    </xdr:from>
    <xdr:to>
      <xdr:col>76</xdr:col>
      <xdr:colOff>165100</xdr:colOff>
      <xdr:row>75</xdr:row>
      <xdr:rowOff>73292</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4541500" y="12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89819</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325111" y="12605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40183</xdr:rowOff>
    </xdr:from>
    <xdr:to>
      <xdr:col>71</xdr:col>
      <xdr:colOff>177800</xdr:colOff>
      <xdr:row>75</xdr:row>
      <xdr:rowOff>155766</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2814300" y="12898933"/>
          <a:ext cx="889000" cy="115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154216</xdr:rowOff>
    </xdr:from>
    <xdr:to>
      <xdr:col>72</xdr:col>
      <xdr:colOff>38100</xdr:colOff>
      <xdr:row>75</xdr:row>
      <xdr:rowOff>84366</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3652500" y="1284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100893</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436111" y="1261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25349</xdr:rowOff>
    </xdr:from>
    <xdr:to>
      <xdr:col>67</xdr:col>
      <xdr:colOff>101600</xdr:colOff>
      <xdr:row>75</xdr:row>
      <xdr:rowOff>126949</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2763500" y="1288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143476</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547111" y="1265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45593</xdr:rowOff>
    </xdr:from>
    <xdr:to>
      <xdr:col>85</xdr:col>
      <xdr:colOff>177800</xdr:colOff>
      <xdr:row>75</xdr:row>
      <xdr:rowOff>147194</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6268700" y="1290434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24020</xdr:rowOff>
    </xdr:from>
    <xdr:ext cx="534377" cy="259045"/>
    <xdr:sp macro="" textlink="">
      <xdr:nvSpPr>
        <xdr:cNvPr id="644" name="公債費該当値テキスト">
          <a:extLst>
            <a:ext uri="{FF2B5EF4-FFF2-40B4-BE49-F238E27FC236}">
              <a16:creationId xmlns:a16="http://schemas.microsoft.com/office/drawing/2014/main" id="{00000000-0008-0000-0600-000084020000}"/>
            </a:ext>
          </a:extLst>
        </xdr:cNvPr>
        <xdr:cNvSpPr txBox="1"/>
      </xdr:nvSpPr>
      <xdr:spPr>
        <a:xfrm>
          <a:off x="16370300" y="12882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20460</xdr:rowOff>
    </xdr:from>
    <xdr:to>
      <xdr:col>81</xdr:col>
      <xdr:colOff>101600</xdr:colOff>
      <xdr:row>75</xdr:row>
      <xdr:rowOff>122060</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5430500" y="1287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113186</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14111" y="12971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33451</xdr:rowOff>
    </xdr:from>
    <xdr:to>
      <xdr:col>76</xdr:col>
      <xdr:colOff>165100</xdr:colOff>
      <xdr:row>75</xdr:row>
      <xdr:rowOff>135051</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4541500" y="12892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126179</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325111" y="12984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160833</xdr:rowOff>
    </xdr:from>
    <xdr:to>
      <xdr:col>72</xdr:col>
      <xdr:colOff>38100</xdr:colOff>
      <xdr:row>75</xdr:row>
      <xdr:rowOff>90983</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3652500" y="1284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82110</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436111" y="12940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104966</xdr:rowOff>
    </xdr:from>
    <xdr:to>
      <xdr:col>67</xdr:col>
      <xdr:colOff>101600</xdr:colOff>
      <xdr:row>76</xdr:row>
      <xdr:rowOff>35116</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2763500" y="1296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26243</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547111" y="13056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81480</xdr:rowOff>
    </xdr:from>
    <xdr:to>
      <xdr:col>85</xdr:col>
      <xdr:colOff>126364</xdr:colOff>
      <xdr:row>98</xdr:row>
      <xdr:rowOff>137753</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6317595" y="15854880"/>
          <a:ext cx="1269" cy="1084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141580</xdr:rowOff>
    </xdr:from>
    <xdr:ext cx="378565" cy="259045"/>
    <xdr:sp macro="" textlink="">
      <xdr:nvSpPr>
        <xdr:cNvPr id="675" name="積立金最小値テキスト">
          <a:extLst>
            <a:ext uri="{FF2B5EF4-FFF2-40B4-BE49-F238E27FC236}">
              <a16:creationId xmlns:a16="http://schemas.microsoft.com/office/drawing/2014/main" id="{00000000-0008-0000-0600-0000A3020000}"/>
            </a:ext>
          </a:extLst>
        </xdr:cNvPr>
        <xdr:cNvSpPr txBox="1"/>
      </xdr:nvSpPr>
      <xdr:spPr>
        <a:xfrm>
          <a:off x="16370300" y="169436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137753</xdr:rowOff>
    </xdr:from>
    <xdr:to>
      <xdr:col>86</xdr:col>
      <xdr:colOff>25400</xdr:colOff>
      <xdr:row>98</xdr:row>
      <xdr:rowOff>137753</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6939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28157</xdr:rowOff>
    </xdr:from>
    <xdr:ext cx="599010" cy="259045"/>
    <xdr:sp macro="" textlink="">
      <xdr:nvSpPr>
        <xdr:cNvPr id="677" name="積立金最大値テキスト">
          <a:extLst>
            <a:ext uri="{FF2B5EF4-FFF2-40B4-BE49-F238E27FC236}">
              <a16:creationId xmlns:a16="http://schemas.microsoft.com/office/drawing/2014/main" id="{00000000-0008-0000-0600-0000A5020000}"/>
            </a:ext>
          </a:extLst>
        </xdr:cNvPr>
        <xdr:cNvSpPr txBox="1"/>
      </xdr:nvSpPr>
      <xdr:spPr>
        <a:xfrm>
          <a:off x="16370300" y="15630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81480</xdr:rowOff>
    </xdr:from>
    <xdr:to>
      <xdr:col>86</xdr:col>
      <xdr:colOff>25400</xdr:colOff>
      <xdr:row>92</xdr:row>
      <xdr:rowOff>81480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585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81590</xdr:rowOff>
    </xdr:from>
    <xdr:to>
      <xdr:col>85</xdr:col>
      <xdr:colOff>127000</xdr:colOff>
      <xdr:row>98</xdr:row>
      <xdr:rowOff>108455</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5481300" y="16883690"/>
          <a:ext cx="838200" cy="26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165000</xdr:rowOff>
    </xdr:from>
    <xdr:ext cx="534377" cy="259045"/>
    <xdr:sp macro="" textlink="">
      <xdr:nvSpPr>
        <xdr:cNvPr id="680" name="積立金平均値テキスト">
          <a:extLst>
            <a:ext uri="{FF2B5EF4-FFF2-40B4-BE49-F238E27FC236}">
              <a16:creationId xmlns:a16="http://schemas.microsoft.com/office/drawing/2014/main" id="{00000000-0008-0000-0600-0000A8020000}"/>
            </a:ext>
          </a:extLst>
        </xdr:cNvPr>
        <xdr:cNvSpPr txBox="1"/>
      </xdr:nvSpPr>
      <xdr:spPr>
        <a:xfrm>
          <a:off x="16370300" y="16624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142123</xdr:rowOff>
    </xdr:from>
    <xdr:to>
      <xdr:col>85</xdr:col>
      <xdr:colOff>177800</xdr:colOff>
      <xdr:row>98</xdr:row>
      <xdr:rowOff>72273</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6268700" y="1677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145937</xdr:rowOff>
    </xdr:from>
    <xdr:to>
      <xdr:col>81</xdr:col>
      <xdr:colOff>50800</xdr:colOff>
      <xdr:row>98</xdr:row>
      <xdr:rowOff>81590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4592300" y="16776587"/>
          <a:ext cx="889000" cy="107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141070</xdr:rowOff>
    </xdr:from>
    <xdr:to>
      <xdr:col>81</xdr:col>
      <xdr:colOff>101600</xdr:colOff>
      <xdr:row>98</xdr:row>
      <xdr:rowOff>71220</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5430500" y="1677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87747</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214111" y="1654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145937</xdr:rowOff>
    </xdr:from>
    <xdr:to>
      <xdr:col>76</xdr:col>
      <xdr:colOff>114300</xdr:colOff>
      <xdr:row>98</xdr:row>
      <xdr:rowOff>106759</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3703300" y="16776587"/>
          <a:ext cx="889000" cy="13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127209</xdr:rowOff>
    </xdr:from>
    <xdr:to>
      <xdr:col>76</xdr:col>
      <xdr:colOff>165100</xdr:colOff>
      <xdr:row>98</xdr:row>
      <xdr:rowOff>57359</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4541500" y="16757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48486</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325111" y="1685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106759</xdr:rowOff>
    </xdr:from>
    <xdr:to>
      <xdr:col>71</xdr:col>
      <xdr:colOff>177800</xdr:colOff>
      <xdr:row>98</xdr:row>
      <xdr:rowOff>125051</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2814300" y="16908859"/>
          <a:ext cx="889000" cy="18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163085</xdr:rowOff>
    </xdr:from>
    <xdr:to>
      <xdr:col>72</xdr:col>
      <xdr:colOff>38100</xdr:colOff>
      <xdr:row>98</xdr:row>
      <xdr:rowOff>93235</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3652500" y="1679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109762</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436111" y="1656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18710</xdr:rowOff>
    </xdr:from>
    <xdr:to>
      <xdr:col>67</xdr:col>
      <xdr:colOff>101600</xdr:colOff>
      <xdr:row>98</xdr:row>
      <xdr:rowOff>120310</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2763500" y="1682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136837</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547111" y="16596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57655</xdr:rowOff>
    </xdr:from>
    <xdr:to>
      <xdr:col>85</xdr:col>
      <xdr:colOff>177800</xdr:colOff>
      <xdr:row>98</xdr:row>
      <xdr:rowOff>159255</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6268700" y="16859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144032</xdr:rowOff>
    </xdr:from>
    <xdr:ext cx="469744" cy="259045"/>
    <xdr:sp macro="" textlink="">
      <xdr:nvSpPr>
        <xdr:cNvPr id="699" name="積立金該当値テキスト">
          <a:extLst>
            <a:ext uri="{FF2B5EF4-FFF2-40B4-BE49-F238E27FC236}">
              <a16:creationId xmlns:a16="http://schemas.microsoft.com/office/drawing/2014/main" id="{00000000-0008-0000-0600-0000BB020000}"/>
            </a:ext>
          </a:extLst>
        </xdr:cNvPr>
        <xdr:cNvSpPr txBox="1"/>
      </xdr:nvSpPr>
      <xdr:spPr>
        <a:xfrm>
          <a:off x="16370300" y="16774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30790</xdr:rowOff>
    </xdr:from>
    <xdr:to>
      <xdr:col>81</xdr:col>
      <xdr:colOff>101600</xdr:colOff>
      <xdr:row>98</xdr:row>
      <xdr:rowOff>132390</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5430500" y="1683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123517</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14111" y="1692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95137</xdr:rowOff>
    </xdr:from>
    <xdr:to>
      <xdr:col>76</xdr:col>
      <xdr:colOff>165100</xdr:colOff>
      <xdr:row>98</xdr:row>
      <xdr:rowOff>25287</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4541500" y="16725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41814</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325111" y="16501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55959</xdr:rowOff>
    </xdr:from>
    <xdr:to>
      <xdr:col>72</xdr:col>
      <xdr:colOff>38100</xdr:colOff>
      <xdr:row>98</xdr:row>
      <xdr:rowOff>157559</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3652500" y="16858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148686</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68428" y="16950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74251</xdr:rowOff>
    </xdr:from>
    <xdr:to>
      <xdr:col>67</xdr:col>
      <xdr:colOff>101600</xdr:colOff>
      <xdr:row>99</xdr:row>
      <xdr:rowOff>4401</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2763500" y="16876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166978</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79428" y="16969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16583</xdr:rowOff>
    </xdr:from>
    <xdr:to>
      <xdr:col>116</xdr:col>
      <xdr:colOff>62864</xdr:colOff>
      <xdr:row>39</xdr:row>
      <xdr:rowOff>98878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2159595" y="5331533"/>
          <a:ext cx="1269" cy="1453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4" name="投資及び出資金最小値テキスト">
          <a:extLst>
            <a:ext uri="{FF2B5EF4-FFF2-40B4-BE49-F238E27FC236}">
              <a16:creationId xmlns:a16="http://schemas.microsoft.com/office/drawing/2014/main" id="{00000000-0008-0000-0600-0000DE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134710</xdr:rowOff>
    </xdr:from>
    <xdr:ext cx="534377" cy="259045"/>
    <xdr:sp macro="" textlink="">
      <xdr:nvSpPr>
        <xdr:cNvPr id="736" name="投資及び出資金最大値テキスト">
          <a:extLst>
            <a:ext uri="{FF2B5EF4-FFF2-40B4-BE49-F238E27FC236}">
              <a16:creationId xmlns:a16="http://schemas.microsoft.com/office/drawing/2014/main" id="{00000000-0008-0000-0600-0000E0020000}"/>
            </a:ext>
          </a:extLst>
        </xdr:cNvPr>
        <xdr:cNvSpPr txBox="1"/>
      </xdr:nvSpPr>
      <xdr:spPr>
        <a:xfrm>
          <a:off x="22212300" y="5106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16583</xdr:rowOff>
    </xdr:from>
    <xdr:to>
      <xdr:col>116</xdr:col>
      <xdr:colOff>152400</xdr:colOff>
      <xdr:row>31</xdr:row>
      <xdr:rowOff>16583</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533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46268</xdr:rowOff>
    </xdr:from>
    <xdr:to>
      <xdr:col>116</xdr:col>
      <xdr:colOff>63500</xdr:colOff>
      <xdr:row>36</xdr:row>
      <xdr:rowOff>110896</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1323300" y="6218468"/>
          <a:ext cx="838200" cy="64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13149</xdr:rowOff>
    </xdr:from>
    <xdr:ext cx="469744" cy="259045"/>
    <xdr:sp macro="" textlink="">
      <xdr:nvSpPr>
        <xdr:cNvPr id="739" name="投資及び出資金平均値テキスト">
          <a:extLst>
            <a:ext uri="{FF2B5EF4-FFF2-40B4-BE49-F238E27FC236}">
              <a16:creationId xmlns:a16="http://schemas.microsoft.com/office/drawing/2014/main" id="{00000000-0008-0000-0600-0000E3020000}"/>
            </a:ext>
          </a:extLst>
        </xdr:cNvPr>
        <xdr:cNvSpPr txBox="1"/>
      </xdr:nvSpPr>
      <xdr:spPr>
        <a:xfrm>
          <a:off x="22212300" y="65282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34722</xdr:rowOff>
    </xdr:from>
    <xdr:to>
      <xdr:col>116</xdr:col>
      <xdr:colOff>114300</xdr:colOff>
      <xdr:row>38</xdr:row>
      <xdr:rowOff>136322</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2110700" y="65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110896</xdr:rowOff>
    </xdr:from>
    <xdr:to>
      <xdr:col>111</xdr:col>
      <xdr:colOff>177800</xdr:colOff>
      <xdr:row>39</xdr:row>
      <xdr:rowOff>24192</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0434300" y="6283096"/>
          <a:ext cx="889000" cy="427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36844</xdr:rowOff>
    </xdr:from>
    <xdr:to>
      <xdr:col>112</xdr:col>
      <xdr:colOff>38100</xdr:colOff>
      <xdr:row>38</xdr:row>
      <xdr:rowOff>138444</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1272500" y="655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129571</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088428" y="6644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24192</xdr:rowOff>
    </xdr:from>
    <xdr:to>
      <xdr:col>107</xdr:col>
      <xdr:colOff>50800</xdr:colOff>
      <xdr:row>39</xdr:row>
      <xdr:rowOff>65274</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19545300" y="6710742"/>
          <a:ext cx="889000" cy="4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53239</xdr:rowOff>
    </xdr:from>
    <xdr:to>
      <xdr:col>107</xdr:col>
      <xdr:colOff>101600</xdr:colOff>
      <xdr:row>38</xdr:row>
      <xdr:rowOff>154839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0383500" y="656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171365</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199428" y="6343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65274</xdr:rowOff>
    </xdr:from>
    <xdr:to>
      <xdr:col>102</xdr:col>
      <xdr:colOff>114300</xdr:colOff>
      <xdr:row>39</xdr:row>
      <xdr:rowOff>98878</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18656300" y="6751824"/>
          <a:ext cx="889000" cy="33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69469</xdr:rowOff>
    </xdr:from>
    <xdr:to>
      <xdr:col>102</xdr:col>
      <xdr:colOff>165100</xdr:colOff>
      <xdr:row>38</xdr:row>
      <xdr:rowOff>171069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494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16146</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10428" y="6359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76947</xdr:rowOff>
    </xdr:from>
    <xdr:to>
      <xdr:col>98</xdr:col>
      <xdr:colOff>38100</xdr:colOff>
      <xdr:row>39</xdr:row>
      <xdr:rowOff>7097</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8605500" y="659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23625</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21428" y="636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166918</xdr:rowOff>
    </xdr:from>
    <xdr:to>
      <xdr:col>116</xdr:col>
      <xdr:colOff>114300</xdr:colOff>
      <xdr:row>36</xdr:row>
      <xdr:rowOff>97068</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2110700" y="616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18345</xdr:rowOff>
    </xdr:from>
    <xdr:ext cx="534377" cy="259045"/>
    <xdr:sp macro="" textlink="">
      <xdr:nvSpPr>
        <xdr:cNvPr id="758" name="投資及び出資金該当値テキスト">
          <a:extLst>
            <a:ext uri="{FF2B5EF4-FFF2-40B4-BE49-F238E27FC236}">
              <a16:creationId xmlns:a16="http://schemas.microsoft.com/office/drawing/2014/main" id="{00000000-0008-0000-0600-0000F6020000}"/>
            </a:ext>
          </a:extLst>
        </xdr:cNvPr>
        <xdr:cNvSpPr txBox="1"/>
      </xdr:nvSpPr>
      <xdr:spPr>
        <a:xfrm>
          <a:off x="22212300" y="6019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60096</xdr:rowOff>
    </xdr:from>
    <xdr:to>
      <xdr:col>112</xdr:col>
      <xdr:colOff>38100</xdr:colOff>
      <xdr:row>36</xdr:row>
      <xdr:rowOff>161696</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1272500" y="623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35</xdr:row>
      <xdr:rowOff>6773</xdr:rowOff>
    </xdr:from>
    <xdr:ext cx="534377"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056111" y="6007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144842</xdr:rowOff>
    </xdr:from>
    <xdr:to>
      <xdr:col>107</xdr:col>
      <xdr:colOff>101600</xdr:colOff>
      <xdr:row>39</xdr:row>
      <xdr:rowOff>74992</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0383500" y="665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66119</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199428" y="6752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14474</xdr:rowOff>
    </xdr:from>
    <xdr:to>
      <xdr:col>102</xdr:col>
      <xdr:colOff>165100</xdr:colOff>
      <xdr:row>39</xdr:row>
      <xdr:rowOff>116074</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9494500" y="670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107201</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310428" y="6793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110516</xdr:rowOff>
    </xdr:from>
    <xdr:to>
      <xdr:col>116</xdr:col>
      <xdr:colOff>62864</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854466"/>
          <a:ext cx="1269" cy="1305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57193</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629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110516</xdr:rowOff>
    </xdr:from>
    <xdr:to>
      <xdr:col>116</xdr:col>
      <xdr:colOff>152400</xdr:colOff>
      <xdr:row>51</xdr:row>
      <xdr:rowOff>110516</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854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31534</xdr:rowOff>
    </xdr:from>
    <xdr:to>
      <xdr:col>116</xdr:col>
      <xdr:colOff>63500</xdr:colOff>
      <xdr:row>59</xdr:row>
      <xdr:rowOff>33096</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1323300" y="10147084"/>
          <a:ext cx="838200" cy="1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146486</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7476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123609</xdr:rowOff>
    </xdr:from>
    <xdr:to>
      <xdr:col>116</xdr:col>
      <xdr:colOff>114300</xdr:colOff>
      <xdr:row>58</xdr:row>
      <xdr:rowOff>53759</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989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24905</xdr:rowOff>
    </xdr:from>
    <xdr:to>
      <xdr:col>111</xdr:col>
      <xdr:colOff>177800</xdr:colOff>
      <xdr:row>59</xdr:row>
      <xdr:rowOff>33096</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10140455"/>
          <a:ext cx="889000" cy="8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138240</xdr:rowOff>
    </xdr:from>
    <xdr:to>
      <xdr:col>112</xdr:col>
      <xdr:colOff>38100</xdr:colOff>
      <xdr:row>58</xdr:row>
      <xdr:rowOff>68390</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991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84917</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68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24905</xdr:rowOff>
    </xdr:from>
    <xdr:to>
      <xdr:col>107</xdr:col>
      <xdr:colOff>50800</xdr:colOff>
      <xdr:row>59</xdr:row>
      <xdr:rowOff>30658</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9545300" y="10140455"/>
          <a:ext cx="889000" cy="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106311</xdr:rowOff>
    </xdr:from>
    <xdr:to>
      <xdr:col>107</xdr:col>
      <xdr:colOff>101600</xdr:colOff>
      <xdr:row>58</xdr:row>
      <xdr:rowOff>36461</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987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52988</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65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29439</xdr:rowOff>
    </xdr:from>
    <xdr:to>
      <xdr:col>102</xdr:col>
      <xdr:colOff>114300</xdr:colOff>
      <xdr:row>59</xdr:row>
      <xdr:rowOff>30658</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656300" y="10144989"/>
          <a:ext cx="889000" cy="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110084</xdr:rowOff>
    </xdr:from>
    <xdr:to>
      <xdr:col>102</xdr:col>
      <xdr:colOff>165100</xdr:colOff>
      <xdr:row>58</xdr:row>
      <xdr:rowOff>40234</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988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56761</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657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147841</xdr:rowOff>
    </xdr:from>
    <xdr:to>
      <xdr:col>98</xdr:col>
      <xdr:colOff>38100</xdr:colOff>
      <xdr:row>58</xdr:row>
      <xdr:rowOff>77991</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99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94518</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69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152184</xdr:rowOff>
    </xdr:from>
    <xdr:to>
      <xdr:col>116</xdr:col>
      <xdr:colOff>114300</xdr:colOff>
      <xdr:row>59</xdr:row>
      <xdr:rowOff>82334</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096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67111</xdr:rowOff>
    </xdr:from>
    <xdr:ext cx="378565"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100112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153746</xdr:rowOff>
    </xdr:from>
    <xdr:to>
      <xdr:col>112</xdr:col>
      <xdr:colOff>38100</xdr:colOff>
      <xdr:row>59</xdr:row>
      <xdr:rowOff>83896</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097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75023</xdr:rowOff>
    </xdr:from>
    <xdr:ext cx="378565"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4017" y="101905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145555</xdr:rowOff>
    </xdr:from>
    <xdr:to>
      <xdr:col>107</xdr:col>
      <xdr:colOff>101600</xdr:colOff>
      <xdr:row>59</xdr:row>
      <xdr:rowOff>75705</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08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66832</xdr:rowOff>
    </xdr:from>
    <xdr:ext cx="378565"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5017" y="101823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151308</xdr:rowOff>
    </xdr:from>
    <xdr:to>
      <xdr:col>102</xdr:col>
      <xdr:colOff>165100</xdr:colOff>
      <xdr:row>59</xdr:row>
      <xdr:rowOff>81458</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09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72585</xdr:rowOff>
    </xdr:from>
    <xdr:ext cx="378565"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56017" y="101881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150089</xdr:rowOff>
    </xdr:from>
    <xdr:to>
      <xdr:col>98</xdr:col>
      <xdr:colOff>38100</xdr:colOff>
      <xdr:row>59</xdr:row>
      <xdr:rowOff>80239</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094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71366</xdr:rowOff>
    </xdr:from>
    <xdr:ext cx="378565"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67017" y="10186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60681</xdr:rowOff>
    </xdr:from>
    <xdr:to>
      <xdr:col>116</xdr:col>
      <xdr:colOff>62864</xdr:colOff>
      <xdr:row>79</xdr:row>
      <xdr:rowOff>1588</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2159595" y="12062181"/>
          <a:ext cx="1269" cy="1483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5415</xdr:rowOff>
    </xdr:from>
    <xdr:ext cx="534377" cy="259045"/>
    <xdr:sp macro="" textlink="">
      <xdr:nvSpPr>
        <xdr:cNvPr id="849" name="繰出金最小値テキスト">
          <a:extLst>
            <a:ext uri="{FF2B5EF4-FFF2-40B4-BE49-F238E27FC236}">
              <a16:creationId xmlns:a16="http://schemas.microsoft.com/office/drawing/2014/main" id="{00000000-0008-0000-0600-000051030000}"/>
            </a:ext>
          </a:extLst>
        </xdr:cNvPr>
        <xdr:cNvSpPr txBox="1"/>
      </xdr:nvSpPr>
      <xdr:spPr>
        <a:xfrm>
          <a:off x="22212300" y="13549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1588</xdr:rowOff>
    </xdr:from>
    <xdr:to>
      <xdr:col>116</xdr:col>
      <xdr:colOff>152400</xdr:colOff>
      <xdr:row>79</xdr:row>
      <xdr:rowOff>1588</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3546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7358</xdr:rowOff>
    </xdr:from>
    <xdr:ext cx="599010" cy="259045"/>
    <xdr:sp macro="" textlink="">
      <xdr:nvSpPr>
        <xdr:cNvPr id="851" name="繰出金最大値テキスト">
          <a:extLst>
            <a:ext uri="{FF2B5EF4-FFF2-40B4-BE49-F238E27FC236}">
              <a16:creationId xmlns:a16="http://schemas.microsoft.com/office/drawing/2014/main" id="{00000000-0008-0000-0600-000053030000}"/>
            </a:ext>
          </a:extLst>
        </xdr:cNvPr>
        <xdr:cNvSpPr txBox="1"/>
      </xdr:nvSpPr>
      <xdr:spPr>
        <a:xfrm>
          <a:off x="22212300" y="11837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60681</xdr:rowOff>
    </xdr:from>
    <xdr:to>
      <xdr:col>116</xdr:col>
      <xdr:colOff>152400</xdr:colOff>
      <xdr:row>70</xdr:row>
      <xdr:rowOff>60681</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2062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8217</xdr:rowOff>
    </xdr:from>
    <xdr:to>
      <xdr:col>116</xdr:col>
      <xdr:colOff>63500</xdr:colOff>
      <xdr:row>77</xdr:row>
      <xdr:rowOff>59289</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1323300" y="13209867"/>
          <a:ext cx="838200" cy="51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50760</xdr:rowOff>
    </xdr:from>
    <xdr:ext cx="534377" cy="259045"/>
    <xdr:sp macro="" textlink="">
      <xdr:nvSpPr>
        <xdr:cNvPr id="854" name="繰出金平均値テキスト">
          <a:extLst>
            <a:ext uri="{FF2B5EF4-FFF2-40B4-BE49-F238E27FC236}">
              <a16:creationId xmlns:a16="http://schemas.microsoft.com/office/drawing/2014/main" id="{00000000-0008-0000-0600-000056030000}"/>
            </a:ext>
          </a:extLst>
        </xdr:cNvPr>
        <xdr:cNvSpPr txBox="1"/>
      </xdr:nvSpPr>
      <xdr:spPr>
        <a:xfrm>
          <a:off x="22212300" y="12909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27884</xdr:rowOff>
    </xdr:from>
    <xdr:to>
      <xdr:col>116</xdr:col>
      <xdr:colOff>114300</xdr:colOff>
      <xdr:row>76</xdr:row>
      <xdr:rowOff>129484</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2110700" y="13058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59289</xdr:rowOff>
    </xdr:from>
    <xdr:to>
      <xdr:col>111</xdr:col>
      <xdr:colOff>177800</xdr:colOff>
      <xdr:row>77</xdr:row>
      <xdr:rowOff>84913</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0434300" y="13260939"/>
          <a:ext cx="889000" cy="25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34341</xdr:rowOff>
    </xdr:from>
    <xdr:to>
      <xdr:col>112</xdr:col>
      <xdr:colOff>38100</xdr:colOff>
      <xdr:row>76</xdr:row>
      <xdr:rowOff>135941</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1272500" y="1306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152468</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056111" y="12839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84913</xdr:rowOff>
    </xdr:from>
    <xdr:to>
      <xdr:col>107</xdr:col>
      <xdr:colOff>50800</xdr:colOff>
      <xdr:row>77</xdr:row>
      <xdr:rowOff>89942</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9545300" y="13286563"/>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44208</xdr:rowOff>
    </xdr:from>
    <xdr:to>
      <xdr:col>107</xdr:col>
      <xdr:colOff>101600</xdr:colOff>
      <xdr:row>76</xdr:row>
      <xdr:rowOff>145808</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0383500" y="1307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162336</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167111" y="1284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19666</xdr:rowOff>
    </xdr:from>
    <xdr:to>
      <xdr:col>102</xdr:col>
      <xdr:colOff>114300</xdr:colOff>
      <xdr:row>77</xdr:row>
      <xdr:rowOff>89942</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8656300" y="12878416"/>
          <a:ext cx="889000" cy="413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60458</xdr:rowOff>
    </xdr:from>
    <xdr:to>
      <xdr:col>102</xdr:col>
      <xdr:colOff>165100</xdr:colOff>
      <xdr:row>76</xdr:row>
      <xdr:rowOff>162058</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94945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7135</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278111" y="12865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134086</xdr:rowOff>
    </xdr:from>
    <xdr:to>
      <xdr:col>98</xdr:col>
      <xdr:colOff>38100</xdr:colOff>
      <xdr:row>76</xdr:row>
      <xdr:rowOff>64236</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86055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55363</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389111" y="13085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128867</xdr:rowOff>
    </xdr:from>
    <xdr:to>
      <xdr:col>116</xdr:col>
      <xdr:colOff>114300</xdr:colOff>
      <xdr:row>77</xdr:row>
      <xdr:rowOff>59017</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2110700" y="13159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107294</xdr:rowOff>
    </xdr:from>
    <xdr:ext cx="534377" cy="259045"/>
    <xdr:sp macro="" textlink="">
      <xdr:nvSpPr>
        <xdr:cNvPr id="873" name="繰出金該当値テキスト">
          <a:extLst>
            <a:ext uri="{FF2B5EF4-FFF2-40B4-BE49-F238E27FC236}">
              <a16:creationId xmlns:a16="http://schemas.microsoft.com/office/drawing/2014/main" id="{00000000-0008-0000-0600-000069030000}"/>
            </a:ext>
          </a:extLst>
        </xdr:cNvPr>
        <xdr:cNvSpPr txBox="1"/>
      </xdr:nvSpPr>
      <xdr:spPr>
        <a:xfrm>
          <a:off x="22212300" y="13137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8489</xdr:rowOff>
    </xdr:from>
    <xdr:to>
      <xdr:col>112</xdr:col>
      <xdr:colOff>38100</xdr:colOff>
      <xdr:row>77</xdr:row>
      <xdr:rowOff>110089</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1272500" y="1321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101216</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056111" y="13302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34113</xdr:rowOff>
    </xdr:from>
    <xdr:to>
      <xdr:col>107</xdr:col>
      <xdr:colOff>101600</xdr:colOff>
      <xdr:row>77</xdr:row>
      <xdr:rowOff>135713</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0383500" y="1323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126840</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167111" y="13328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39142</xdr:rowOff>
    </xdr:from>
    <xdr:to>
      <xdr:col>102</xdr:col>
      <xdr:colOff>165100</xdr:colOff>
      <xdr:row>77</xdr:row>
      <xdr:rowOff>140742</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9494500" y="1324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131869</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78111" y="13333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140316</xdr:rowOff>
    </xdr:from>
    <xdr:to>
      <xdr:col>98</xdr:col>
      <xdr:colOff>38100</xdr:colOff>
      <xdr:row>75</xdr:row>
      <xdr:rowOff>70466</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8605500" y="12827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86993</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89111" y="1260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人件費は住民一人あたり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75,862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円となっており、類似団体の平均と比較すると大幅に少ない。引き続き抑制に努める。補助費等は前年度と比較すると、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5,405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減少しておりガバメントクラウドファンディング事業の減等が主な要因である。普通建設事業費については新規整備に係る経費、更新設備に係る経費ともに減少しており、類似団体と比べても低い水準となっている。今後は公共施設の維持補修に多額の経費が必要になることが予想されるため、公共施設等総合管理計画に基づき、公共施設の適正な管理を行っていく。扶助費は前年度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4,476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ており、生活保護費の増が要因である。災害復旧費に関しては道路橋りょう災害復旧事業により皆増となった。積立金については、一般廃棄物処理施設整備基金積立金の減等により、前年度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5,876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円減少した。投資及び出資金に関しては下水道事業出資金の増等により、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1,979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茨城県潮来市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26,555
26,035
71.40
14,183,480
13,511,163
559,095
7,697,489
9,896,144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48.3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52070</xdr:rowOff>
    </xdr:from>
    <xdr:to>
      <xdr:col>24</xdr:col>
      <xdr:colOff>62865</xdr:colOff>
      <xdr:row>38</xdr:row>
      <xdr:rowOff>145034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95570"/>
          <a:ext cx="1270" cy="1464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148861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63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145034</xdr:rowOff>
    </xdr:from>
    <xdr:to>
      <xdr:col>24</xdr:col>
      <xdr:colOff>152400</xdr:colOff>
      <xdr:row>38</xdr:row>
      <xdr:rowOff>145034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60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170197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70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52070</xdr:rowOff>
    </xdr:from>
    <xdr:to>
      <xdr:col>24</xdr:col>
      <xdr:colOff>152400</xdr:colOff>
      <xdr:row>30</xdr:row>
      <xdr:rowOff>52070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95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92837</xdr:rowOff>
    </xdr:from>
    <xdr:to>
      <xdr:col>24</xdr:col>
      <xdr:colOff>63500</xdr:colOff>
      <xdr:row>36</xdr:row>
      <xdr:rowOff>32258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093587"/>
          <a:ext cx="838200" cy="110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32275</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33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53848</xdr:rowOff>
    </xdr:from>
    <xdr:to>
      <xdr:col>24</xdr:col>
      <xdr:colOff>114300</xdr:colOff>
      <xdr:row>35</xdr:row>
      <xdr:rowOff>155448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5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11303</xdr:rowOff>
    </xdr:from>
    <xdr:to>
      <xdr:col>19</xdr:col>
      <xdr:colOff>177800</xdr:colOff>
      <xdr:row>36</xdr:row>
      <xdr:rowOff>32258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183503"/>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74422</xdr:rowOff>
    </xdr:from>
    <xdr:to>
      <xdr:col>20</xdr:col>
      <xdr:colOff>38100</xdr:colOff>
      <xdr:row>36</xdr:row>
      <xdr:rowOff>4572</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7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21099</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5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2159</xdr:rowOff>
    </xdr:from>
    <xdr:to>
      <xdr:col>15</xdr:col>
      <xdr:colOff>50800</xdr:colOff>
      <xdr:row>36</xdr:row>
      <xdr:rowOff>11303</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174359"/>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62230</xdr:rowOff>
    </xdr:from>
    <xdr:to>
      <xdr:col>15</xdr:col>
      <xdr:colOff>101600</xdr:colOff>
      <xdr:row>35</xdr:row>
      <xdr:rowOff>163830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6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8907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38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123698</xdr:rowOff>
    </xdr:from>
    <xdr:to>
      <xdr:col>10</xdr:col>
      <xdr:colOff>114300</xdr:colOff>
      <xdr:row>36</xdr:row>
      <xdr:rowOff>2159</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124448"/>
          <a:ext cx="889000" cy="49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95758</xdr:rowOff>
    </xdr:from>
    <xdr:to>
      <xdr:col>10</xdr:col>
      <xdr:colOff>165100</xdr:colOff>
      <xdr:row>36</xdr:row>
      <xdr:rowOff>25908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9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42435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71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37084</xdr:rowOff>
    </xdr:from>
    <xdr:to>
      <xdr:col>6</xdr:col>
      <xdr:colOff>38100</xdr:colOff>
      <xdr:row>35</xdr:row>
      <xdr:rowOff>138684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3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155211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13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42037</xdr:rowOff>
    </xdr:from>
    <xdr:to>
      <xdr:col>24</xdr:col>
      <xdr:colOff>114300</xdr:colOff>
      <xdr:row>35</xdr:row>
      <xdr:rowOff>143637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4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64914</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9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152908</xdr:rowOff>
    </xdr:from>
    <xdr:to>
      <xdr:col>20</xdr:col>
      <xdr:colOff>38100</xdr:colOff>
      <xdr:row>36</xdr:row>
      <xdr:rowOff>83058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5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74185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246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131953</xdr:rowOff>
    </xdr:from>
    <xdr:to>
      <xdr:col>15</xdr:col>
      <xdr:colOff>101600</xdr:colOff>
      <xdr:row>36</xdr:row>
      <xdr:rowOff>62103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3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53230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225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122809</xdr:rowOff>
    </xdr:from>
    <xdr:to>
      <xdr:col>10</xdr:col>
      <xdr:colOff>165100</xdr:colOff>
      <xdr:row>36</xdr:row>
      <xdr:rowOff>52959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23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44086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216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72898</xdr:rowOff>
    </xdr:from>
    <xdr:to>
      <xdr:col>6</xdr:col>
      <xdr:colOff>38100</xdr:colOff>
      <xdr:row>36</xdr:row>
      <xdr:rowOff>3048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73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165625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166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128354</xdr:rowOff>
    </xdr:from>
    <xdr:to>
      <xdr:col>24</xdr:col>
      <xdr:colOff>62865</xdr:colOff>
      <xdr:row>58</xdr:row>
      <xdr:rowOff>72713</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00854"/>
          <a:ext cx="1270" cy="1315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76540</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2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72713</xdr:rowOff>
    </xdr:from>
    <xdr:to>
      <xdr:col>24</xdr:col>
      <xdr:colOff>152400</xdr:colOff>
      <xdr:row>58</xdr:row>
      <xdr:rowOff>72713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16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75031</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76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382,978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128354</xdr:rowOff>
    </xdr:from>
    <xdr:to>
      <xdr:col>24</xdr:col>
      <xdr:colOff>152400</xdr:colOff>
      <xdr:row>50</xdr:row>
      <xdr:rowOff>128354</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00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154498</xdr:rowOff>
    </xdr:from>
    <xdr:to>
      <xdr:col>24</xdr:col>
      <xdr:colOff>63500</xdr:colOff>
      <xdr:row>57</xdr:row>
      <xdr:rowOff>162583</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927148"/>
          <a:ext cx="838200" cy="8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3363</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604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151936</xdr:rowOff>
    </xdr:from>
    <xdr:to>
      <xdr:col>24</xdr:col>
      <xdr:colOff>114300</xdr:colOff>
      <xdr:row>57</xdr:row>
      <xdr:rowOff>82086</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753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83026</xdr:rowOff>
    </xdr:from>
    <xdr:to>
      <xdr:col>19</xdr:col>
      <xdr:colOff>177800</xdr:colOff>
      <xdr:row>57</xdr:row>
      <xdr:rowOff>154498</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855676"/>
          <a:ext cx="889000" cy="71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151769</xdr:rowOff>
    </xdr:from>
    <xdr:to>
      <xdr:col>20</xdr:col>
      <xdr:colOff>38100</xdr:colOff>
      <xdr:row>57</xdr:row>
      <xdr:rowOff>81919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75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98446</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528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72587</xdr:rowOff>
    </xdr:from>
    <xdr:to>
      <xdr:col>15</xdr:col>
      <xdr:colOff>50800</xdr:colOff>
      <xdr:row>57</xdr:row>
      <xdr:rowOff>83026</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502337"/>
          <a:ext cx="889000" cy="3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166258</xdr:rowOff>
    </xdr:from>
    <xdr:to>
      <xdr:col>15</xdr:col>
      <xdr:colOff>101600</xdr:colOff>
      <xdr:row>57</xdr:row>
      <xdr:rowOff>96408</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76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112935</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54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72587</xdr:rowOff>
    </xdr:from>
    <xdr:to>
      <xdr:col>10</xdr:col>
      <xdr:colOff>114300</xdr:colOff>
      <xdr:row>58</xdr:row>
      <xdr:rowOff>21738</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502337"/>
          <a:ext cx="889000" cy="463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139962</xdr:rowOff>
    </xdr:from>
    <xdr:to>
      <xdr:col>10</xdr:col>
      <xdr:colOff>165100</xdr:colOff>
      <xdr:row>55</xdr:row>
      <xdr:rowOff>70112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398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86639</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173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47142</xdr:rowOff>
    </xdr:from>
    <xdr:to>
      <xdr:col>6</xdr:col>
      <xdr:colOff>38100</xdr:colOff>
      <xdr:row>57</xdr:row>
      <xdr:rowOff>148742</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1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165269</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595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111783</xdr:rowOff>
    </xdr:from>
    <xdr:to>
      <xdr:col>24</xdr:col>
      <xdr:colOff>114300</xdr:colOff>
      <xdr:row>58</xdr:row>
      <xdr:rowOff>41933</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884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26710</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99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103698</xdr:rowOff>
    </xdr:from>
    <xdr:to>
      <xdr:col>20</xdr:col>
      <xdr:colOff>38100</xdr:colOff>
      <xdr:row>58</xdr:row>
      <xdr:rowOff>33848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76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24975</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969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32226</xdr:rowOff>
    </xdr:from>
    <xdr:to>
      <xdr:col>15</xdr:col>
      <xdr:colOff>101600</xdr:colOff>
      <xdr:row>57</xdr:row>
      <xdr:rowOff>133826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80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124953</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9897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21787</xdr:rowOff>
    </xdr:from>
    <xdr:to>
      <xdr:col>10</xdr:col>
      <xdr:colOff>165100</xdr:colOff>
      <xdr:row>55</xdr:row>
      <xdr:rowOff>123387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4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114514</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544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142388</xdr:rowOff>
    </xdr:from>
    <xdr:to>
      <xdr:col>6</xdr:col>
      <xdr:colOff>38100</xdr:colOff>
      <xdr:row>58</xdr:row>
      <xdr:rowOff>72538</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15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63665</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07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43252</xdr:rowOff>
    </xdr:from>
    <xdr:to>
      <xdr:col>24</xdr:col>
      <xdr:colOff>62865</xdr:colOff>
      <xdr:row>78</xdr:row>
      <xdr:rowOff>81700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44752"/>
          <a:ext cx="1270" cy="1410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85527</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58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81700</xdr:rowOff>
    </xdr:from>
    <xdr:to>
      <xdr:col>24</xdr:col>
      <xdr:colOff>152400</xdr:colOff>
      <xdr:row>78</xdr:row>
      <xdr:rowOff>81700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161379</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81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266,860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43252</xdr:rowOff>
    </xdr:from>
    <xdr:to>
      <xdr:col>24</xdr:col>
      <xdr:colOff>152400</xdr:colOff>
      <xdr:row>70</xdr:row>
      <xdr:rowOff>43252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4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52408</xdr:rowOff>
    </xdr:from>
    <xdr:to>
      <xdr:col>24</xdr:col>
      <xdr:colOff>63500</xdr:colOff>
      <xdr:row>75</xdr:row>
      <xdr:rowOff>158466</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911158"/>
          <a:ext cx="838200" cy="106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21629</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803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43202</xdr:rowOff>
    </xdr:from>
    <xdr:to>
      <xdr:col>24</xdr:col>
      <xdr:colOff>114300</xdr:colOff>
      <xdr:row>75</xdr:row>
      <xdr:rowOff>144802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0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104125</xdr:rowOff>
    </xdr:from>
    <xdr:to>
      <xdr:col>19</xdr:col>
      <xdr:colOff>177800</xdr:colOff>
      <xdr:row>75</xdr:row>
      <xdr:rowOff>158466</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2962875"/>
          <a:ext cx="889000" cy="54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163108</xdr:rowOff>
    </xdr:from>
    <xdr:to>
      <xdr:col>20</xdr:col>
      <xdr:colOff>38100</xdr:colOff>
      <xdr:row>76</xdr:row>
      <xdr:rowOff>93258</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2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84385</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114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104125</xdr:rowOff>
    </xdr:from>
    <xdr:to>
      <xdr:col>15</xdr:col>
      <xdr:colOff>50800</xdr:colOff>
      <xdr:row>77</xdr:row>
      <xdr:rowOff>25073</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962875"/>
          <a:ext cx="889000" cy="26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61044</xdr:rowOff>
    </xdr:from>
    <xdr:to>
      <xdr:col>15</xdr:col>
      <xdr:colOff>101600</xdr:colOff>
      <xdr:row>75</xdr:row>
      <xdr:rowOff>162644</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1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153770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012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25073</xdr:rowOff>
    </xdr:from>
    <xdr:to>
      <xdr:col>10</xdr:col>
      <xdr:colOff>114300</xdr:colOff>
      <xdr:row>77</xdr:row>
      <xdr:rowOff>87612</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226723"/>
          <a:ext cx="889000" cy="6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160745</xdr:rowOff>
    </xdr:from>
    <xdr:to>
      <xdr:col>10</xdr:col>
      <xdr:colOff>165100</xdr:colOff>
      <xdr:row>77</xdr:row>
      <xdr:rowOff>90895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9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82022</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283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48177</xdr:rowOff>
    </xdr:from>
    <xdr:to>
      <xdr:col>6</xdr:col>
      <xdr:colOff>38100</xdr:colOff>
      <xdr:row>77</xdr:row>
      <xdr:rowOff>149777</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4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140904</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342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1608</xdr:rowOff>
    </xdr:from>
    <xdr:to>
      <xdr:col>24</xdr:col>
      <xdr:colOff>114300</xdr:colOff>
      <xdr:row>75</xdr:row>
      <xdr:rowOff>103208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860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24485</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711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107667</xdr:rowOff>
    </xdr:from>
    <xdr:to>
      <xdr:col>20</xdr:col>
      <xdr:colOff>38100</xdr:colOff>
      <xdr:row>76</xdr:row>
      <xdr:rowOff>37818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96641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54344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741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53325</xdr:rowOff>
    </xdr:from>
    <xdr:to>
      <xdr:col>15</xdr:col>
      <xdr:colOff>101600</xdr:colOff>
      <xdr:row>75</xdr:row>
      <xdr:rowOff>154925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91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687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145723</xdr:rowOff>
    </xdr:from>
    <xdr:to>
      <xdr:col>10</xdr:col>
      <xdr:colOff>165100</xdr:colOff>
      <xdr:row>77</xdr:row>
      <xdr:rowOff>75873</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175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92401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951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36812</xdr:rowOff>
    </xdr:from>
    <xdr:to>
      <xdr:col>6</xdr:col>
      <xdr:colOff>38100</xdr:colOff>
      <xdr:row>77</xdr:row>
      <xdr:rowOff>138412</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23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154939</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013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138615</xdr:rowOff>
    </xdr:from>
    <xdr:to>
      <xdr:col>24</xdr:col>
      <xdr:colOff>62865</xdr:colOff>
      <xdr:row>98</xdr:row>
      <xdr:rowOff>29648</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397665"/>
          <a:ext cx="1270" cy="1434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33475</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83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29648</xdr:rowOff>
    </xdr:from>
    <xdr:to>
      <xdr:col>24</xdr:col>
      <xdr:colOff>152400</xdr:colOff>
      <xdr:row>98</xdr:row>
      <xdr:rowOff>29648</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831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85292</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172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105,057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138615</xdr:rowOff>
    </xdr:from>
    <xdr:to>
      <xdr:col>24</xdr:col>
      <xdr:colOff>152400</xdr:colOff>
      <xdr:row>89</xdr:row>
      <xdr:rowOff>138615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397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163818</xdr:rowOff>
    </xdr:from>
    <xdr:to>
      <xdr:col>24</xdr:col>
      <xdr:colOff>63500</xdr:colOff>
      <xdr:row>95</xdr:row>
      <xdr:rowOff>33038</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6108668"/>
          <a:ext cx="838200" cy="212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153091</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269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3214</xdr:rowOff>
    </xdr:from>
    <xdr:to>
      <xdr:col>24</xdr:col>
      <xdr:colOff>114300</xdr:colOff>
      <xdr:row>95</xdr:row>
      <xdr:rowOff>104814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29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163818</xdr:rowOff>
    </xdr:from>
    <xdr:to>
      <xdr:col>19</xdr:col>
      <xdr:colOff>177800</xdr:colOff>
      <xdr:row>94</xdr:row>
      <xdr:rowOff>69292</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108668"/>
          <a:ext cx="889000" cy="76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130829</xdr:rowOff>
    </xdr:from>
    <xdr:to>
      <xdr:col>20</xdr:col>
      <xdr:colOff>38100</xdr:colOff>
      <xdr:row>95</xdr:row>
      <xdr:rowOff>60979</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24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52106</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339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69292</xdr:rowOff>
    </xdr:from>
    <xdr:to>
      <xdr:col>15</xdr:col>
      <xdr:colOff>50800</xdr:colOff>
      <xdr:row>95</xdr:row>
      <xdr:rowOff>149586</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185592"/>
          <a:ext cx="889000" cy="251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167120</xdr:rowOff>
    </xdr:from>
    <xdr:to>
      <xdr:col>15</xdr:col>
      <xdr:colOff>101600</xdr:colOff>
      <xdr:row>95</xdr:row>
      <xdr:rowOff>97270</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28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88397</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376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149586</xdr:rowOff>
    </xdr:from>
    <xdr:to>
      <xdr:col>10</xdr:col>
      <xdr:colOff>114300</xdr:colOff>
      <xdr:row>96</xdr:row>
      <xdr:rowOff>80911</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437336"/>
          <a:ext cx="889000" cy="102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142126</xdr:rowOff>
    </xdr:from>
    <xdr:to>
      <xdr:col>10</xdr:col>
      <xdr:colOff>165100</xdr:colOff>
      <xdr:row>96</xdr:row>
      <xdr:rowOff>72276</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42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63403</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522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154660</xdr:rowOff>
    </xdr:from>
    <xdr:to>
      <xdr:col>6</xdr:col>
      <xdr:colOff>38100</xdr:colOff>
      <xdr:row>96</xdr:row>
      <xdr:rowOff>84810</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44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101337</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21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153688</xdr:rowOff>
    </xdr:from>
    <xdr:to>
      <xdr:col>24</xdr:col>
      <xdr:colOff>114300</xdr:colOff>
      <xdr:row>95</xdr:row>
      <xdr:rowOff>83838</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26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5115</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121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113018</xdr:rowOff>
    </xdr:from>
    <xdr:to>
      <xdr:col>20</xdr:col>
      <xdr:colOff>38100</xdr:colOff>
      <xdr:row>94</xdr:row>
      <xdr:rowOff>43168</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05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59695</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5833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18492</xdr:rowOff>
    </xdr:from>
    <xdr:to>
      <xdr:col>15</xdr:col>
      <xdr:colOff>101600</xdr:colOff>
      <xdr:row>94</xdr:row>
      <xdr:rowOff>120092</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134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136619</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591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98786</xdr:rowOff>
    </xdr:from>
    <xdr:to>
      <xdr:col>10</xdr:col>
      <xdr:colOff>165100</xdr:colOff>
      <xdr:row>96</xdr:row>
      <xdr:rowOff>28936</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38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45463</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16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30111</xdr:rowOff>
    </xdr:from>
    <xdr:to>
      <xdr:col>6</xdr:col>
      <xdr:colOff>38100</xdr:colOff>
      <xdr:row>96</xdr:row>
      <xdr:rowOff>131711</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48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122838</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582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48260</xdr:rowOff>
    </xdr:from>
    <xdr:to>
      <xdr:col>54</xdr:col>
      <xdr:colOff>189865</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191760"/>
          <a:ext cx="1270" cy="1593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166387</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496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48260</xdr:rowOff>
    </xdr:from>
    <xdr:to>
      <xdr:col>55</xdr:col>
      <xdr:colOff>88900</xdr:colOff>
      <xdr:row>30</xdr:row>
      <xdr:rowOff>48260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191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100673</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2728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77796</xdr:rowOff>
    </xdr:from>
    <xdr:to>
      <xdr:col>55</xdr:col>
      <xdr:colOff>50800</xdr:colOff>
      <xdr:row>38</xdr:row>
      <xdr:rowOff>7947</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4214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95431</xdr:rowOff>
    </xdr:from>
    <xdr:to>
      <xdr:col>50</xdr:col>
      <xdr:colOff>165100</xdr:colOff>
      <xdr:row>38</xdr:row>
      <xdr:rowOff>25581</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43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42108</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214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70612</xdr:rowOff>
    </xdr:from>
    <xdr:to>
      <xdr:col>46</xdr:col>
      <xdr:colOff>38100</xdr:colOff>
      <xdr:row>38</xdr:row>
      <xdr:rowOff>762</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17289</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189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36975</xdr:rowOff>
    </xdr:from>
    <xdr:to>
      <xdr:col>41</xdr:col>
      <xdr:colOff>101600</xdr:colOff>
      <xdr:row>37</xdr:row>
      <xdr:rowOff>138575</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38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155102</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26428" y="6155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55916</xdr:rowOff>
    </xdr:from>
    <xdr:to>
      <xdr:col>36</xdr:col>
      <xdr:colOff>165100</xdr:colOff>
      <xdr:row>37</xdr:row>
      <xdr:rowOff>157516</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39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2593</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37428" y="6174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128708</xdr:rowOff>
    </xdr:from>
    <xdr:to>
      <xdr:col>54</xdr:col>
      <xdr:colOff>189865</xdr:colOff>
      <xdr:row>59</xdr:row>
      <xdr:rowOff>26943</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872658"/>
          <a:ext cx="1270" cy="1269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30770</xdr:rowOff>
    </xdr:from>
    <xdr:ext cx="378565"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146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26943</xdr:rowOff>
    </xdr:from>
    <xdr:to>
      <xdr:col>55</xdr:col>
      <xdr:colOff>88900</xdr:colOff>
      <xdr:row>59</xdr:row>
      <xdr:rowOff>26943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142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75385</xdr:rowOff>
    </xdr:from>
    <xdr:ext cx="534377"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64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67,577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128708</xdr:rowOff>
    </xdr:from>
    <xdr:to>
      <xdr:col>55</xdr:col>
      <xdr:colOff>88900</xdr:colOff>
      <xdr:row>51</xdr:row>
      <xdr:rowOff>128708</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872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100267</xdr:rowOff>
    </xdr:from>
    <xdr:to>
      <xdr:col>55</xdr:col>
      <xdr:colOff>0</xdr:colOff>
      <xdr:row>57</xdr:row>
      <xdr:rowOff>108020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9639300" y="9872917"/>
          <a:ext cx="838200" cy="7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110767</xdr:rowOff>
    </xdr:from>
    <xdr:ext cx="534377"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540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87890</xdr:rowOff>
    </xdr:from>
    <xdr:to>
      <xdr:col>55</xdr:col>
      <xdr:colOff>50800</xdr:colOff>
      <xdr:row>57</xdr:row>
      <xdr:rowOff>18040</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100267</xdr:rowOff>
    </xdr:from>
    <xdr:to>
      <xdr:col>50</xdr:col>
      <xdr:colOff>114300</xdr:colOff>
      <xdr:row>57</xdr:row>
      <xdr:rowOff>131546</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8750300" y="9872917"/>
          <a:ext cx="889000" cy="31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94444</xdr:rowOff>
    </xdr:from>
    <xdr:to>
      <xdr:col>50</xdr:col>
      <xdr:colOff>165100</xdr:colOff>
      <xdr:row>57</xdr:row>
      <xdr:rowOff>24594</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69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41121</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372111" y="947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125203</xdr:rowOff>
    </xdr:from>
    <xdr:to>
      <xdr:col>45</xdr:col>
      <xdr:colOff>177800</xdr:colOff>
      <xdr:row>57</xdr:row>
      <xdr:rowOff>131546</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7861300" y="9897853"/>
          <a:ext cx="889000" cy="6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113627</xdr:rowOff>
    </xdr:from>
    <xdr:to>
      <xdr:col>46</xdr:col>
      <xdr:colOff>38100</xdr:colOff>
      <xdr:row>57</xdr:row>
      <xdr:rowOff>43777</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714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60304</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483111" y="949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113735</xdr:rowOff>
    </xdr:from>
    <xdr:to>
      <xdr:col>41</xdr:col>
      <xdr:colOff>50800</xdr:colOff>
      <xdr:row>57</xdr:row>
      <xdr:rowOff>125203</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a:off x="6972300" y="9886385"/>
          <a:ext cx="889000" cy="11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105149</xdr:rowOff>
    </xdr:from>
    <xdr:to>
      <xdr:col>41</xdr:col>
      <xdr:colOff>101600</xdr:colOff>
      <xdr:row>57</xdr:row>
      <xdr:rowOff>35299</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70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51826</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948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96291</xdr:rowOff>
    </xdr:from>
    <xdr:to>
      <xdr:col>36</xdr:col>
      <xdr:colOff>165100</xdr:colOff>
      <xdr:row>57</xdr:row>
      <xdr:rowOff>26441</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697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42968</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947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57220</xdr:rowOff>
    </xdr:from>
    <xdr:to>
      <xdr:col>55</xdr:col>
      <xdr:colOff>50800</xdr:colOff>
      <xdr:row>57</xdr:row>
      <xdr:rowOff>158820</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982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35647</xdr:rowOff>
    </xdr:from>
    <xdr:ext cx="534377"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808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49467</xdr:rowOff>
    </xdr:from>
    <xdr:to>
      <xdr:col>50</xdr:col>
      <xdr:colOff>165100</xdr:colOff>
      <xdr:row>57</xdr:row>
      <xdr:rowOff>151067</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9822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142194</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372111" y="991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80746</xdr:rowOff>
    </xdr:from>
    <xdr:to>
      <xdr:col>46</xdr:col>
      <xdr:colOff>38100</xdr:colOff>
      <xdr:row>58</xdr:row>
      <xdr:rowOff>10896</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985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2023</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483111" y="9946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74403</xdr:rowOff>
    </xdr:from>
    <xdr:to>
      <xdr:col>41</xdr:col>
      <xdr:colOff>101600</xdr:colOff>
      <xdr:row>58</xdr:row>
      <xdr:rowOff>4553</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984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167130</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594111" y="9939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62935</xdr:rowOff>
    </xdr:from>
    <xdr:to>
      <xdr:col>36</xdr:col>
      <xdr:colOff>165100</xdr:colOff>
      <xdr:row>57</xdr:row>
      <xdr:rowOff>164535</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98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155662</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05111" y="9928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131204</xdr:rowOff>
    </xdr:from>
    <xdr:to>
      <xdr:col>54</xdr:col>
      <xdr:colOff>189865</xdr:colOff>
      <xdr:row>79</xdr:row>
      <xdr:rowOff>4750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1961254"/>
          <a:ext cx="1270" cy="1588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8577</xdr:rowOff>
    </xdr:from>
    <xdr:ext cx="469744"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55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4750</xdr:rowOff>
    </xdr:from>
    <xdr:to>
      <xdr:col>55</xdr:col>
      <xdr:colOff>88900</xdr:colOff>
      <xdr:row>79</xdr:row>
      <xdr:rowOff>4750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5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77881</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173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85,446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131204</xdr:rowOff>
    </xdr:from>
    <xdr:to>
      <xdr:col>55</xdr:col>
      <xdr:colOff>88900</xdr:colOff>
      <xdr:row>69</xdr:row>
      <xdr:rowOff>131204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1961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87655</xdr:rowOff>
    </xdr:from>
    <xdr:to>
      <xdr:col>55</xdr:col>
      <xdr:colOff>0</xdr:colOff>
      <xdr:row>78</xdr:row>
      <xdr:rowOff>88188</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9639300" y="13460755"/>
          <a:ext cx="8382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153573</xdr:rowOff>
    </xdr:from>
    <xdr:ext cx="534377"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0123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130696</xdr:rowOff>
    </xdr:from>
    <xdr:to>
      <xdr:col>55</xdr:col>
      <xdr:colOff>50800</xdr:colOff>
      <xdr:row>77</xdr:row>
      <xdr:rowOff>60846</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16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53784</xdr:rowOff>
    </xdr:from>
    <xdr:to>
      <xdr:col>50</xdr:col>
      <xdr:colOff>114300</xdr:colOff>
      <xdr:row>78</xdr:row>
      <xdr:rowOff>87655</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8750300" y="13426884"/>
          <a:ext cx="889000" cy="33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83356</xdr:rowOff>
    </xdr:from>
    <xdr:to>
      <xdr:col>50</xdr:col>
      <xdr:colOff>165100</xdr:colOff>
      <xdr:row>77</xdr:row>
      <xdr:rowOff>13506</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11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30033</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372111" y="1288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151112</xdr:rowOff>
    </xdr:from>
    <xdr:to>
      <xdr:col>45</xdr:col>
      <xdr:colOff>177800</xdr:colOff>
      <xdr:row>78</xdr:row>
      <xdr:rowOff>53784</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7861300" y="13352762"/>
          <a:ext cx="889000" cy="74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87319</xdr:rowOff>
    </xdr:from>
    <xdr:to>
      <xdr:col>46</xdr:col>
      <xdr:colOff>38100</xdr:colOff>
      <xdr:row>77</xdr:row>
      <xdr:rowOff>17469</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11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33996</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483111" y="1289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151112</xdr:rowOff>
    </xdr:from>
    <xdr:to>
      <xdr:col>41</xdr:col>
      <xdr:colOff>50800</xdr:colOff>
      <xdr:row>78</xdr:row>
      <xdr:rowOff>99085</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3352762"/>
          <a:ext cx="889000" cy="119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72231</xdr:rowOff>
    </xdr:from>
    <xdr:to>
      <xdr:col>41</xdr:col>
      <xdr:colOff>101600</xdr:colOff>
      <xdr:row>77</xdr:row>
      <xdr:rowOff>2381</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10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18908</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287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52019</xdr:rowOff>
    </xdr:from>
    <xdr:to>
      <xdr:col>36</xdr:col>
      <xdr:colOff>165100</xdr:colOff>
      <xdr:row>77</xdr:row>
      <xdr:rowOff>153619</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25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170146</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05111" y="1302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37388</xdr:rowOff>
    </xdr:from>
    <xdr:to>
      <xdr:col>55</xdr:col>
      <xdr:colOff>50800</xdr:colOff>
      <xdr:row>78</xdr:row>
      <xdr:rowOff>138988</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410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123765</xdr:rowOff>
    </xdr:from>
    <xdr:ext cx="469744"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3325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36855</xdr:rowOff>
    </xdr:from>
    <xdr:to>
      <xdr:col>50</xdr:col>
      <xdr:colOff>165100</xdr:colOff>
      <xdr:row>78</xdr:row>
      <xdr:rowOff>138455</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40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129582</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404428" y="13502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2984</xdr:rowOff>
    </xdr:from>
    <xdr:to>
      <xdr:col>46</xdr:col>
      <xdr:colOff>38100</xdr:colOff>
      <xdr:row>78</xdr:row>
      <xdr:rowOff>104584</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37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95711</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515428" y="13468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100312</xdr:rowOff>
    </xdr:from>
    <xdr:to>
      <xdr:col>41</xdr:col>
      <xdr:colOff>101600</xdr:colOff>
      <xdr:row>78</xdr:row>
      <xdr:rowOff>30462</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301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21589</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594111" y="13394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48285</xdr:rowOff>
    </xdr:from>
    <xdr:to>
      <xdr:col>36</xdr:col>
      <xdr:colOff>165100</xdr:colOff>
      <xdr:row>78</xdr:row>
      <xdr:rowOff>149885</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42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141012</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37428" y="13514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a:extLst>
            <a:ext uri="{FF2B5EF4-FFF2-40B4-BE49-F238E27FC236}">
              <a16:creationId xmlns:a16="http://schemas.microsoft.com/office/drawing/2014/main" id="{00000000-0008-0000-07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168351</xdr:rowOff>
    </xdr:from>
    <xdr:to>
      <xdr:col>54</xdr:col>
      <xdr:colOff>189865</xdr:colOff>
      <xdr:row>99</xdr:row>
      <xdr:rowOff>64224</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10475595" y="15427401"/>
          <a:ext cx="1270" cy="161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68051</xdr:rowOff>
    </xdr:from>
    <xdr:ext cx="534377" cy="259045"/>
    <xdr:sp macro="" textlink="">
      <xdr:nvSpPr>
        <xdr:cNvPr id="463" name="土木費最小値テキスト">
          <a:extLst>
            <a:ext uri="{FF2B5EF4-FFF2-40B4-BE49-F238E27FC236}">
              <a16:creationId xmlns:a16="http://schemas.microsoft.com/office/drawing/2014/main" id="{00000000-0008-0000-0700-0000CF010000}"/>
            </a:ext>
          </a:extLst>
        </xdr:cNvPr>
        <xdr:cNvSpPr txBox="1"/>
      </xdr:nvSpPr>
      <xdr:spPr>
        <a:xfrm>
          <a:off x="10528300" y="17041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64224</xdr:rowOff>
    </xdr:from>
    <xdr:to>
      <xdr:col>55</xdr:col>
      <xdr:colOff>88900</xdr:colOff>
      <xdr:row>99</xdr:row>
      <xdr:rowOff>64224</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7037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115028</xdr:rowOff>
    </xdr:from>
    <xdr:ext cx="599010" cy="259045"/>
    <xdr:sp macro="" textlink="">
      <xdr:nvSpPr>
        <xdr:cNvPr id="465" name="土木費最大値テキスト">
          <a:extLst>
            <a:ext uri="{FF2B5EF4-FFF2-40B4-BE49-F238E27FC236}">
              <a16:creationId xmlns:a16="http://schemas.microsoft.com/office/drawing/2014/main" id="{00000000-0008-0000-0700-0000D1010000}"/>
            </a:ext>
          </a:extLst>
        </xdr:cNvPr>
        <xdr:cNvSpPr txBox="1"/>
      </xdr:nvSpPr>
      <xdr:spPr>
        <a:xfrm>
          <a:off x="10528300" y="15202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155,244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168351</xdr:rowOff>
    </xdr:from>
    <xdr:to>
      <xdr:col>55</xdr:col>
      <xdr:colOff>88900</xdr:colOff>
      <xdr:row>89</xdr:row>
      <xdr:rowOff>168351</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5427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128282</xdr:rowOff>
    </xdr:from>
    <xdr:to>
      <xdr:col>55</xdr:col>
      <xdr:colOff>0</xdr:colOff>
      <xdr:row>96</xdr:row>
      <xdr:rowOff>129451</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9639300" y="16587482"/>
          <a:ext cx="838200" cy="1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125086</xdr:rowOff>
    </xdr:from>
    <xdr:ext cx="534377" cy="259045"/>
    <xdr:sp macro="" textlink="">
      <xdr:nvSpPr>
        <xdr:cNvPr id="468" name="土木費平均値テキスト">
          <a:extLst>
            <a:ext uri="{FF2B5EF4-FFF2-40B4-BE49-F238E27FC236}">
              <a16:creationId xmlns:a16="http://schemas.microsoft.com/office/drawing/2014/main" id="{00000000-0008-0000-0700-0000D4010000}"/>
            </a:ext>
          </a:extLst>
        </xdr:cNvPr>
        <xdr:cNvSpPr txBox="1"/>
      </xdr:nvSpPr>
      <xdr:spPr>
        <a:xfrm>
          <a:off x="10528300" y="16584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146659</xdr:rowOff>
    </xdr:from>
    <xdr:to>
      <xdr:col>55</xdr:col>
      <xdr:colOff>50800</xdr:colOff>
      <xdr:row>97</xdr:row>
      <xdr:rowOff>76809</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10426700" y="1660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129451</xdr:rowOff>
    </xdr:from>
    <xdr:to>
      <xdr:col>50</xdr:col>
      <xdr:colOff>114300</xdr:colOff>
      <xdr:row>97</xdr:row>
      <xdr:rowOff>67487</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8750300" y="16588651"/>
          <a:ext cx="889000" cy="10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127851</xdr:rowOff>
    </xdr:from>
    <xdr:to>
      <xdr:col>50</xdr:col>
      <xdr:colOff>165100</xdr:colOff>
      <xdr:row>97</xdr:row>
      <xdr:rowOff>58001</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9588500" y="1658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49128</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372111" y="1667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129121</xdr:rowOff>
    </xdr:from>
    <xdr:to>
      <xdr:col>45</xdr:col>
      <xdr:colOff>177800</xdr:colOff>
      <xdr:row>97</xdr:row>
      <xdr:rowOff>67487</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7861300" y="16588321"/>
          <a:ext cx="889000" cy="109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129984</xdr:rowOff>
    </xdr:from>
    <xdr:to>
      <xdr:col>46</xdr:col>
      <xdr:colOff>38100</xdr:colOff>
      <xdr:row>97</xdr:row>
      <xdr:rowOff>60134</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8699500" y="1658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76661</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36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129121</xdr:rowOff>
    </xdr:from>
    <xdr:to>
      <xdr:col>41</xdr:col>
      <xdr:colOff>50800</xdr:colOff>
      <xdr:row>97</xdr:row>
      <xdr:rowOff>82855</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6972300" y="16588321"/>
          <a:ext cx="889000" cy="125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117602</xdr:rowOff>
    </xdr:from>
    <xdr:to>
      <xdr:col>41</xdr:col>
      <xdr:colOff>101600</xdr:colOff>
      <xdr:row>97</xdr:row>
      <xdr:rowOff>47752</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7810500" y="16576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38879</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94111" y="16669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62052</xdr:rowOff>
    </xdr:from>
    <xdr:to>
      <xdr:col>36</xdr:col>
      <xdr:colOff>165100</xdr:colOff>
      <xdr:row>97</xdr:row>
      <xdr:rowOff>163652</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6921500" y="1669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154779</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5111" y="1678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77482</xdr:rowOff>
    </xdr:from>
    <xdr:to>
      <xdr:col>55</xdr:col>
      <xdr:colOff>50800</xdr:colOff>
      <xdr:row>97</xdr:row>
      <xdr:rowOff>7632</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10426700" y="1653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100359</xdr:rowOff>
    </xdr:from>
    <xdr:ext cx="534377" cy="259045"/>
    <xdr:sp macro="" textlink="">
      <xdr:nvSpPr>
        <xdr:cNvPr id="487" name="土木費該当値テキスト">
          <a:extLst>
            <a:ext uri="{FF2B5EF4-FFF2-40B4-BE49-F238E27FC236}">
              <a16:creationId xmlns:a16="http://schemas.microsoft.com/office/drawing/2014/main" id="{00000000-0008-0000-0700-0000E7010000}"/>
            </a:ext>
          </a:extLst>
        </xdr:cNvPr>
        <xdr:cNvSpPr txBox="1"/>
      </xdr:nvSpPr>
      <xdr:spPr>
        <a:xfrm>
          <a:off x="10528300" y="16388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78651</xdr:rowOff>
    </xdr:from>
    <xdr:to>
      <xdr:col>50</xdr:col>
      <xdr:colOff>165100</xdr:colOff>
      <xdr:row>97</xdr:row>
      <xdr:rowOff>8801</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9588500" y="16537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25328</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9372111" y="16313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16687</xdr:rowOff>
    </xdr:from>
    <xdr:to>
      <xdr:col>46</xdr:col>
      <xdr:colOff>38100</xdr:colOff>
      <xdr:row>97</xdr:row>
      <xdr:rowOff>118287</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8699500" y="1664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109414</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8483111" y="16740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78321</xdr:rowOff>
    </xdr:from>
    <xdr:to>
      <xdr:col>41</xdr:col>
      <xdr:colOff>101600</xdr:colOff>
      <xdr:row>97</xdr:row>
      <xdr:rowOff>8471</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7810500" y="16537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24998</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7594111" y="16312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32055</xdr:rowOff>
    </xdr:from>
    <xdr:to>
      <xdr:col>36</xdr:col>
      <xdr:colOff>165100</xdr:colOff>
      <xdr:row>97</xdr:row>
      <xdr:rowOff>133655</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6921500" y="1666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150182</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6705111" y="16437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a:extLst>
            <a:ext uri="{FF2B5EF4-FFF2-40B4-BE49-F238E27FC236}">
              <a16:creationId xmlns:a16="http://schemas.microsoft.com/office/drawing/2014/main" id="{00000000-0008-0000-07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67147</xdr:rowOff>
    </xdr:from>
    <xdr:to>
      <xdr:col>85</xdr:col>
      <xdr:colOff>126364</xdr:colOff>
      <xdr:row>38</xdr:row>
      <xdr:rowOff>156736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6317595" y="5210647"/>
          <a:ext cx="1269" cy="1461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160563</xdr:rowOff>
    </xdr:from>
    <xdr:ext cx="534377" cy="259045"/>
    <xdr:sp macro="" textlink="">
      <xdr:nvSpPr>
        <xdr:cNvPr id="522" name="消防費最小値テキスト">
          <a:extLst>
            <a:ext uri="{FF2B5EF4-FFF2-40B4-BE49-F238E27FC236}">
              <a16:creationId xmlns:a16="http://schemas.microsoft.com/office/drawing/2014/main" id="{00000000-0008-0000-0700-00000A020000}"/>
            </a:ext>
          </a:extLst>
        </xdr:cNvPr>
        <xdr:cNvSpPr txBox="1"/>
      </xdr:nvSpPr>
      <xdr:spPr>
        <a:xfrm>
          <a:off x="16370300" y="6675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156736</xdr:rowOff>
    </xdr:from>
    <xdr:to>
      <xdr:col>86</xdr:col>
      <xdr:colOff>25400</xdr:colOff>
      <xdr:row>38</xdr:row>
      <xdr:rowOff>156736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6671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13824</xdr:rowOff>
    </xdr:from>
    <xdr:ext cx="599010" cy="259045"/>
    <xdr:sp macro="" textlink="">
      <xdr:nvSpPr>
        <xdr:cNvPr id="524" name="消防費最大値テキスト">
          <a:extLst>
            <a:ext uri="{FF2B5EF4-FFF2-40B4-BE49-F238E27FC236}">
              <a16:creationId xmlns:a16="http://schemas.microsoft.com/office/drawing/2014/main" id="{00000000-0008-0000-0700-00000C020000}"/>
            </a:ext>
          </a:extLst>
        </xdr:cNvPr>
        <xdr:cNvSpPr txBox="1"/>
      </xdr:nvSpPr>
      <xdr:spPr>
        <a:xfrm>
          <a:off x="16370300" y="4985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144,665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67147</xdr:rowOff>
    </xdr:from>
    <xdr:to>
      <xdr:col>86</xdr:col>
      <xdr:colOff>25400</xdr:colOff>
      <xdr:row>30</xdr:row>
      <xdr:rowOff>67147</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5210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22461</xdr:rowOff>
    </xdr:from>
    <xdr:to>
      <xdr:col>85</xdr:col>
      <xdr:colOff>127000</xdr:colOff>
      <xdr:row>38</xdr:row>
      <xdr:rowOff>44069</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5481300" y="6537561"/>
          <a:ext cx="838200" cy="2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165726</xdr:rowOff>
    </xdr:from>
    <xdr:ext cx="534377" cy="259045"/>
    <xdr:sp macro="" textlink="">
      <xdr:nvSpPr>
        <xdr:cNvPr id="527" name="消防費平均値テキスト">
          <a:extLst>
            <a:ext uri="{FF2B5EF4-FFF2-40B4-BE49-F238E27FC236}">
              <a16:creationId xmlns:a16="http://schemas.microsoft.com/office/drawing/2014/main" id="{00000000-0008-0000-0700-00000F020000}"/>
            </a:ext>
          </a:extLst>
        </xdr:cNvPr>
        <xdr:cNvSpPr txBox="1"/>
      </xdr:nvSpPr>
      <xdr:spPr>
        <a:xfrm>
          <a:off x="16370300" y="6337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142849</xdr:rowOff>
    </xdr:from>
    <xdr:to>
      <xdr:col>85</xdr:col>
      <xdr:colOff>177800</xdr:colOff>
      <xdr:row>38</xdr:row>
      <xdr:rowOff>72999</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6268700" y="648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42784</xdr:rowOff>
    </xdr:from>
    <xdr:to>
      <xdr:col>81</xdr:col>
      <xdr:colOff>50800</xdr:colOff>
      <xdr:row>38</xdr:row>
      <xdr:rowOff>44069</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4592300" y="6557884"/>
          <a:ext cx="889000" cy="1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156925</xdr:rowOff>
    </xdr:from>
    <xdr:to>
      <xdr:col>81</xdr:col>
      <xdr:colOff>101600</xdr:colOff>
      <xdr:row>38</xdr:row>
      <xdr:rowOff>87075</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5430500" y="650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103602</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627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29134</xdr:rowOff>
    </xdr:from>
    <xdr:to>
      <xdr:col>76</xdr:col>
      <xdr:colOff>114300</xdr:colOff>
      <xdr:row>38</xdr:row>
      <xdr:rowOff>42784</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a:off x="13703300" y="6544234"/>
          <a:ext cx="889000" cy="13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157197</xdr:rowOff>
    </xdr:from>
    <xdr:to>
      <xdr:col>76</xdr:col>
      <xdr:colOff>165100</xdr:colOff>
      <xdr:row>38</xdr:row>
      <xdr:rowOff>87347</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4541500" y="6500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103874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276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29134</xdr:rowOff>
    </xdr:from>
    <xdr:to>
      <xdr:col>71</xdr:col>
      <xdr:colOff>177800</xdr:colOff>
      <xdr:row>38</xdr:row>
      <xdr:rowOff>41500</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flipV="1">
          <a:off x="12814300" y="6544234"/>
          <a:ext cx="889000" cy="12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147933</xdr:rowOff>
    </xdr:from>
    <xdr:to>
      <xdr:col>72</xdr:col>
      <xdr:colOff>38100</xdr:colOff>
      <xdr:row>38</xdr:row>
      <xdr:rowOff>78084</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3652500" y="6491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94610</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266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163576</xdr:rowOff>
    </xdr:from>
    <xdr:to>
      <xdr:col>67</xdr:col>
      <xdr:colOff>101600</xdr:colOff>
      <xdr:row>38</xdr:row>
      <xdr:rowOff>93726</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2763500" y="650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84853</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659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143111</xdr:rowOff>
    </xdr:from>
    <xdr:to>
      <xdr:col>85</xdr:col>
      <xdr:colOff>177800</xdr:colOff>
      <xdr:row>38</xdr:row>
      <xdr:rowOff>73261</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6268700" y="648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121538</xdr:rowOff>
    </xdr:from>
    <xdr:ext cx="534377" cy="259045"/>
    <xdr:sp macro="" textlink="">
      <xdr:nvSpPr>
        <xdr:cNvPr id="546" name="消防費該当値テキスト">
          <a:extLst>
            <a:ext uri="{FF2B5EF4-FFF2-40B4-BE49-F238E27FC236}">
              <a16:creationId xmlns:a16="http://schemas.microsoft.com/office/drawing/2014/main" id="{00000000-0008-0000-0700-000022020000}"/>
            </a:ext>
          </a:extLst>
        </xdr:cNvPr>
        <xdr:cNvSpPr txBox="1"/>
      </xdr:nvSpPr>
      <xdr:spPr>
        <a:xfrm>
          <a:off x="16370300" y="6465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164719</xdr:rowOff>
    </xdr:from>
    <xdr:to>
      <xdr:col>81</xdr:col>
      <xdr:colOff>101600</xdr:colOff>
      <xdr:row>38</xdr:row>
      <xdr:rowOff>94869</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5430500" y="6508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85996</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5214111" y="660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163434</xdr:rowOff>
    </xdr:from>
    <xdr:to>
      <xdr:col>76</xdr:col>
      <xdr:colOff>165100</xdr:colOff>
      <xdr:row>38</xdr:row>
      <xdr:rowOff>93584</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4541500" y="650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84711</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4325111" y="6599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149784</xdr:rowOff>
    </xdr:from>
    <xdr:to>
      <xdr:col>72</xdr:col>
      <xdr:colOff>38100</xdr:colOff>
      <xdr:row>38</xdr:row>
      <xdr:rowOff>79934</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3652500" y="6493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71061</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3436111" y="6586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162150</xdr:rowOff>
    </xdr:from>
    <xdr:to>
      <xdr:col>67</xdr:col>
      <xdr:colOff>101600</xdr:colOff>
      <xdr:row>38</xdr:row>
      <xdr:rowOff>92300</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2763500" y="650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108827</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547111" y="628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教育費グラフ枠">
          <a:extLst>
            <a:ext uri="{FF2B5EF4-FFF2-40B4-BE49-F238E27FC236}">
              <a16:creationId xmlns:a16="http://schemas.microsoft.com/office/drawing/2014/main" id="{00000000-0008-0000-0700-00004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28208</xdr:rowOff>
    </xdr:from>
    <xdr:to>
      <xdr:col>85</xdr:col>
      <xdr:colOff>126364</xdr:colOff>
      <xdr:row>59</xdr:row>
      <xdr:rowOff>45234</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6317595" y="8600708"/>
          <a:ext cx="1269" cy="1560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49061</xdr:rowOff>
    </xdr:from>
    <xdr:ext cx="534377" cy="259045"/>
    <xdr:sp macro="" textlink="">
      <xdr:nvSpPr>
        <xdr:cNvPr id="582" name="教育費最小値テキスト">
          <a:extLst>
            <a:ext uri="{FF2B5EF4-FFF2-40B4-BE49-F238E27FC236}">
              <a16:creationId xmlns:a16="http://schemas.microsoft.com/office/drawing/2014/main" id="{00000000-0008-0000-0700-000046020000}"/>
            </a:ext>
          </a:extLst>
        </xdr:cNvPr>
        <xdr:cNvSpPr txBox="1"/>
      </xdr:nvSpPr>
      <xdr:spPr>
        <a:xfrm>
          <a:off x="16370300" y="10164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45234</xdr:rowOff>
    </xdr:from>
    <xdr:to>
      <xdr:col>86</xdr:col>
      <xdr:colOff>25400</xdr:colOff>
      <xdr:row>59</xdr:row>
      <xdr:rowOff>45234</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1016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146335</xdr:rowOff>
    </xdr:from>
    <xdr:ext cx="599010" cy="259045"/>
    <xdr:sp macro="" textlink="">
      <xdr:nvSpPr>
        <xdr:cNvPr id="584" name="教育費最大値テキスト">
          <a:extLst>
            <a:ext uri="{FF2B5EF4-FFF2-40B4-BE49-F238E27FC236}">
              <a16:creationId xmlns:a16="http://schemas.microsoft.com/office/drawing/2014/main" id="{00000000-0008-0000-0700-000048020000}"/>
            </a:ext>
          </a:extLst>
        </xdr:cNvPr>
        <xdr:cNvSpPr txBox="1"/>
      </xdr:nvSpPr>
      <xdr:spPr>
        <a:xfrm>
          <a:off x="16370300" y="8375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178,242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28208</xdr:rowOff>
    </xdr:from>
    <xdr:to>
      <xdr:col>86</xdr:col>
      <xdr:colOff>25400</xdr:colOff>
      <xdr:row>50</xdr:row>
      <xdr:rowOff>28208</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6230600" y="8600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123012</xdr:rowOff>
    </xdr:from>
    <xdr:to>
      <xdr:col>85</xdr:col>
      <xdr:colOff>127000</xdr:colOff>
      <xdr:row>58</xdr:row>
      <xdr:rowOff>128215</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5481300" y="10067112"/>
          <a:ext cx="838200" cy="5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47617</xdr:rowOff>
    </xdr:from>
    <xdr:ext cx="534377" cy="259045"/>
    <xdr:sp macro="" textlink="">
      <xdr:nvSpPr>
        <xdr:cNvPr id="587" name="教育費平均値テキスト">
          <a:extLst>
            <a:ext uri="{FF2B5EF4-FFF2-40B4-BE49-F238E27FC236}">
              <a16:creationId xmlns:a16="http://schemas.microsoft.com/office/drawing/2014/main" id="{00000000-0008-0000-0700-00004B020000}"/>
            </a:ext>
          </a:extLst>
        </xdr:cNvPr>
        <xdr:cNvSpPr txBox="1"/>
      </xdr:nvSpPr>
      <xdr:spPr>
        <a:xfrm>
          <a:off x="16370300" y="9648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24740</xdr:rowOff>
    </xdr:from>
    <xdr:to>
      <xdr:col>85</xdr:col>
      <xdr:colOff>177800</xdr:colOff>
      <xdr:row>57</xdr:row>
      <xdr:rowOff>126340</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6268700" y="979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135182</xdr:rowOff>
    </xdr:from>
    <xdr:to>
      <xdr:col>81</xdr:col>
      <xdr:colOff>50800</xdr:colOff>
      <xdr:row>58</xdr:row>
      <xdr:rowOff>123012</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a:off x="14592300" y="9907832"/>
          <a:ext cx="889000" cy="159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64636</xdr:rowOff>
    </xdr:from>
    <xdr:to>
      <xdr:col>81</xdr:col>
      <xdr:colOff>101600</xdr:colOff>
      <xdr:row>57</xdr:row>
      <xdr:rowOff>166236</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5430500" y="983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11313</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14111" y="961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135182</xdr:rowOff>
    </xdr:from>
    <xdr:to>
      <xdr:col>76</xdr:col>
      <xdr:colOff>114300</xdr:colOff>
      <xdr:row>58</xdr:row>
      <xdr:rowOff>64981</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flipV="1">
          <a:off x="13703300" y="9907832"/>
          <a:ext cx="889000" cy="101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60640</xdr:rowOff>
    </xdr:from>
    <xdr:to>
      <xdr:col>76</xdr:col>
      <xdr:colOff>165100</xdr:colOff>
      <xdr:row>57</xdr:row>
      <xdr:rowOff>162240</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4541500" y="983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7317</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9608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64981</xdr:rowOff>
    </xdr:from>
    <xdr:to>
      <xdr:col>71</xdr:col>
      <xdr:colOff>177800</xdr:colOff>
      <xdr:row>58</xdr:row>
      <xdr:rowOff>65993</xdr:rowOff>
    </xdr:to>
    <xdr:cxnSp macro="">
      <xdr:nvCxnSpPr>
        <xdr:cNvPr id="595" name="直線コネクタ 594">
          <a:extLst>
            <a:ext uri="{FF2B5EF4-FFF2-40B4-BE49-F238E27FC236}">
              <a16:creationId xmlns:a16="http://schemas.microsoft.com/office/drawing/2014/main" id="{00000000-0008-0000-0700-000053020000}"/>
            </a:ext>
          </a:extLst>
        </xdr:cNvPr>
        <xdr:cNvCxnSpPr/>
      </xdr:nvCxnSpPr>
      <xdr:spPr>
        <a:xfrm flipV="1">
          <a:off x="12814300" y="10009081"/>
          <a:ext cx="889000" cy="1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44683</xdr:rowOff>
    </xdr:from>
    <xdr:to>
      <xdr:col>72</xdr:col>
      <xdr:colOff>38100</xdr:colOff>
      <xdr:row>57</xdr:row>
      <xdr:rowOff>146283</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3652500" y="981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162810</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36111" y="9592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94637</xdr:rowOff>
    </xdr:from>
    <xdr:to>
      <xdr:col>67</xdr:col>
      <xdr:colOff>101600</xdr:colOff>
      <xdr:row>58</xdr:row>
      <xdr:rowOff>24787</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2763500" y="986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41314</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47111" y="964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77415</xdr:rowOff>
    </xdr:from>
    <xdr:to>
      <xdr:col>85</xdr:col>
      <xdr:colOff>177800</xdr:colOff>
      <xdr:row>59</xdr:row>
      <xdr:rowOff>7565</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6268700" y="1002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163792</xdr:rowOff>
    </xdr:from>
    <xdr:ext cx="534377" cy="259045"/>
    <xdr:sp macro="" textlink="">
      <xdr:nvSpPr>
        <xdr:cNvPr id="606" name="教育費該当値テキスト">
          <a:extLst>
            <a:ext uri="{FF2B5EF4-FFF2-40B4-BE49-F238E27FC236}">
              <a16:creationId xmlns:a16="http://schemas.microsoft.com/office/drawing/2014/main" id="{00000000-0008-0000-0700-00005E020000}"/>
            </a:ext>
          </a:extLst>
        </xdr:cNvPr>
        <xdr:cNvSpPr txBox="1"/>
      </xdr:nvSpPr>
      <xdr:spPr>
        <a:xfrm>
          <a:off x="16370300" y="9936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72212</xdr:rowOff>
    </xdr:from>
    <xdr:to>
      <xdr:col>81</xdr:col>
      <xdr:colOff>101600</xdr:colOff>
      <xdr:row>59</xdr:row>
      <xdr:rowOff>2362</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5430500" y="10016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164939</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5214111" y="10109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84382</xdr:rowOff>
    </xdr:from>
    <xdr:to>
      <xdr:col>76</xdr:col>
      <xdr:colOff>165100</xdr:colOff>
      <xdr:row>58</xdr:row>
      <xdr:rowOff>14532</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4541500" y="9857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5659</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4325111" y="9949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14181</xdr:rowOff>
    </xdr:from>
    <xdr:to>
      <xdr:col>72</xdr:col>
      <xdr:colOff>38100</xdr:colOff>
      <xdr:row>58</xdr:row>
      <xdr:rowOff>115781</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3652500" y="9958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106908</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3436111" y="1005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15193</xdr:rowOff>
    </xdr:from>
    <xdr:to>
      <xdr:col>67</xdr:col>
      <xdr:colOff>101600</xdr:colOff>
      <xdr:row>58</xdr:row>
      <xdr:rowOff>116793</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2763500" y="995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107920</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547111" y="10052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a:extLst>
            <a:ext uri="{FF2B5EF4-FFF2-40B4-BE49-F238E27FC236}">
              <a16:creationId xmlns:a16="http://schemas.microsoft.com/office/drawing/2014/main" id="{00000000-0008-0000-0700-00007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59804</xdr:rowOff>
    </xdr:from>
    <xdr:to>
      <xdr:col>85</xdr:col>
      <xdr:colOff>126364</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6317595" y="12232754"/>
          <a:ext cx="1269" cy="1356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9" name="災害復旧費最小値テキスト">
          <a:extLst>
            <a:ext uri="{FF2B5EF4-FFF2-40B4-BE49-F238E27FC236}">
              <a16:creationId xmlns:a16="http://schemas.microsoft.com/office/drawing/2014/main" id="{00000000-0008-0000-0700-00007F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6481</xdr:rowOff>
    </xdr:from>
    <xdr:ext cx="534377" cy="259045"/>
    <xdr:sp macro="" textlink="">
      <xdr:nvSpPr>
        <xdr:cNvPr id="641" name="災害復旧費最大値テキスト">
          <a:extLst>
            <a:ext uri="{FF2B5EF4-FFF2-40B4-BE49-F238E27FC236}">
              <a16:creationId xmlns:a16="http://schemas.microsoft.com/office/drawing/2014/main" id="{00000000-0008-0000-0700-000081020000}"/>
            </a:ext>
          </a:extLst>
        </xdr:cNvPr>
        <xdr:cNvSpPr txBox="1"/>
      </xdr:nvSpPr>
      <xdr:spPr>
        <a:xfrm>
          <a:off x="16370300" y="12007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35,597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59804</xdr:rowOff>
    </xdr:from>
    <xdr:to>
      <xdr:col>86</xdr:col>
      <xdr:colOff>25400</xdr:colOff>
      <xdr:row>71</xdr:row>
      <xdr:rowOff>59804</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6230600" y="12232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34392</xdr:rowOff>
    </xdr:from>
    <xdr:to>
      <xdr:col>85</xdr:col>
      <xdr:colOff>127000</xdr:colOff>
      <xdr:row>79</xdr:row>
      <xdr:rowOff>44450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5481300" y="13578942"/>
          <a:ext cx="8382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35538</xdr:rowOff>
    </xdr:from>
    <xdr:ext cx="469744" cy="259045"/>
    <xdr:sp macro="" textlink="">
      <xdr:nvSpPr>
        <xdr:cNvPr id="644" name="災害復旧費平均値テキスト">
          <a:extLst>
            <a:ext uri="{FF2B5EF4-FFF2-40B4-BE49-F238E27FC236}">
              <a16:creationId xmlns:a16="http://schemas.microsoft.com/office/drawing/2014/main" id="{00000000-0008-0000-0700-000084020000}"/>
            </a:ext>
          </a:extLst>
        </xdr:cNvPr>
        <xdr:cNvSpPr txBox="1"/>
      </xdr:nvSpPr>
      <xdr:spPr>
        <a:xfrm>
          <a:off x="16370300" y="132371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12661</xdr:rowOff>
    </xdr:from>
    <xdr:to>
      <xdr:col>85</xdr:col>
      <xdr:colOff>177800</xdr:colOff>
      <xdr:row>78</xdr:row>
      <xdr:rowOff>114261</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6268700" y="1338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167399</xdr:rowOff>
    </xdr:from>
    <xdr:to>
      <xdr:col>81</xdr:col>
      <xdr:colOff>50800</xdr:colOff>
      <xdr:row>79</xdr:row>
      <xdr:rowOff>44450</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4592300" y="12854699"/>
          <a:ext cx="889000" cy="734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32513</xdr:rowOff>
    </xdr:from>
    <xdr:to>
      <xdr:col>81</xdr:col>
      <xdr:colOff>101600</xdr:colOff>
      <xdr:row>78</xdr:row>
      <xdr:rowOff>134113</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5430500" y="13405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150640</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46428" y="13180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167399</xdr:rowOff>
    </xdr:from>
    <xdr:to>
      <xdr:col>76</xdr:col>
      <xdr:colOff>114300</xdr:colOff>
      <xdr:row>77</xdr:row>
      <xdr:rowOff>12027</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flipV="1">
          <a:off x="13703300" y="12854699"/>
          <a:ext cx="889000" cy="358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9880</xdr:rowOff>
    </xdr:from>
    <xdr:to>
      <xdr:col>76</xdr:col>
      <xdr:colOff>165100</xdr:colOff>
      <xdr:row>78</xdr:row>
      <xdr:rowOff>111480</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4541500" y="1338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102607</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57428" y="1347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12027</xdr:rowOff>
    </xdr:from>
    <xdr:to>
      <xdr:col>71</xdr:col>
      <xdr:colOff>177800</xdr:colOff>
      <xdr:row>78</xdr:row>
      <xdr:rowOff>100457</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flipV="1">
          <a:off x="12814300" y="13213677"/>
          <a:ext cx="889000" cy="259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90767</xdr:rowOff>
    </xdr:from>
    <xdr:to>
      <xdr:col>72</xdr:col>
      <xdr:colOff>38100</xdr:colOff>
      <xdr:row>78</xdr:row>
      <xdr:rowOff>20917</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3652500" y="1329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12044</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68428" y="13385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91987</xdr:rowOff>
    </xdr:from>
    <xdr:to>
      <xdr:col>67</xdr:col>
      <xdr:colOff>101600</xdr:colOff>
      <xdr:row>78</xdr:row>
      <xdr:rowOff>22137</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2763500" y="1329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38664</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79428" y="13068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155042</xdr:rowOff>
    </xdr:from>
    <xdr:to>
      <xdr:col>85</xdr:col>
      <xdr:colOff>177800</xdr:colOff>
      <xdr:row>79</xdr:row>
      <xdr:rowOff>85192</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6268700" y="13528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69969</xdr:rowOff>
    </xdr:from>
    <xdr:ext cx="378565" cy="259045"/>
    <xdr:sp macro="" textlink="">
      <xdr:nvSpPr>
        <xdr:cNvPr id="663" name="災害復旧費該当値テキスト">
          <a:extLst>
            <a:ext uri="{FF2B5EF4-FFF2-40B4-BE49-F238E27FC236}">
              <a16:creationId xmlns:a16="http://schemas.microsoft.com/office/drawing/2014/main" id="{00000000-0008-0000-0700-000097020000}"/>
            </a:ext>
          </a:extLst>
        </xdr:cNvPr>
        <xdr:cNvSpPr txBox="1"/>
      </xdr:nvSpPr>
      <xdr:spPr>
        <a:xfrm>
          <a:off x="16370300" y="134430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116599</xdr:rowOff>
    </xdr:from>
    <xdr:to>
      <xdr:col>76</xdr:col>
      <xdr:colOff>165100</xdr:colOff>
      <xdr:row>75</xdr:row>
      <xdr:rowOff>46749</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4541500" y="1280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63276</xdr:rowOff>
    </xdr:from>
    <xdr:ext cx="534377"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4325111" y="12579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132677</xdr:rowOff>
    </xdr:from>
    <xdr:to>
      <xdr:col>72</xdr:col>
      <xdr:colOff>38100</xdr:colOff>
      <xdr:row>77</xdr:row>
      <xdr:rowOff>62827</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3652500" y="13162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79354</xdr:rowOff>
    </xdr:from>
    <xdr:ext cx="469744"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3468428" y="12938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49657</xdr:rowOff>
    </xdr:from>
    <xdr:to>
      <xdr:col>67</xdr:col>
      <xdr:colOff>101600</xdr:colOff>
      <xdr:row>78</xdr:row>
      <xdr:rowOff>151257</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2763500" y="13422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142384</xdr:rowOff>
    </xdr:from>
    <xdr:ext cx="469744"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579428" y="1351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4" name="公債費グラフ枠">
          <a:extLst>
            <a:ext uri="{FF2B5EF4-FFF2-40B4-BE49-F238E27FC236}">
              <a16:creationId xmlns:a16="http://schemas.microsoft.com/office/drawing/2014/main" id="{00000000-0008-0000-0700-0000B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103048</xdr:rowOff>
    </xdr:from>
    <xdr:to>
      <xdr:col>85</xdr:col>
      <xdr:colOff>126364</xdr:colOff>
      <xdr:row>98</xdr:row>
      <xdr:rowOff>5245</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6317595" y="15533548"/>
          <a:ext cx="1269" cy="1273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9072</xdr:rowOff>
    </xdr:from>
    <xdr:ext cx="534377" cy="259045"/>
    <xdr:sp macro="" textlink="">
      <xdr:nvSpPr>
        <xdr:cNvPr id="696" name="公債費最小値テキスト">
          <a:extLst>
            <a:ext uri="{FF2B5EF4-FFF2-40B4-BE49-F238E27FC236}">
              <a16:creationId xmlns:a16="http://schemas.microsoft.com/office/drawing/2014/main" id="{00000000-0008-0000-0700-0000B8020000}"/>
            </a:ext>
          </a:extLst>
        </xdr:cNvPr>
        <xdr:cNvSpPr txBox="1"/>
      </xdr:nvSpPr>
      <xdr:spPr>
        <a:xfrm>
          <a:off x="16370300" y="1681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5245</xdr:rowOff>
    </xdr:from>
    <xdr:to>
      <xdr:col>86</xdr:col>
      <xdr:colOff>25400</xdr:colOff>
      <xdr:row>98</xdr:row>
      <xdr:rowOff>5245</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6807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49725</xdr:rowOff>
    </xdr:from>
    <xdr:ext cx="599010" cy="259045"/>
    <xdr:sp macro="" textlink="">
      <xdr:nvSpPr>
        <xdr:cNvPr id="698" name="公債費最大値テキスト">
          <a:extLst>
            <a:ext uri="{FF2B5EF4-FFF2-40B4-BE49-F238E27FC236}">
              <a16:creationId xmlns:a16="http://schemas.microsoft.com/office/drawing/2014/main" id="{00000000-0008-0000-0700-0000BA020000}"/>
            </a:ext>
          </a:extLst>
        </xdr:cNvPr>
        <xdr:cNvSpPr txBox="1"/>
      </xdr:nvSpPr>
      <xdr:spPr>
        <a:xfrm>
          <a:off x="16370300" y="15308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116,886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103048</xdr:rowOff>
    </xdr:from>
    <xdr:to>
      <xdr:col>86</xdr:col>
      <xdr:colOff>25400</xdr:colOff>
      <xdr:row>90</xdr:row>
      <xdr:rowOff>103048</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6230600" y="15533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71259</xdr:rowOff>
    </xdr:from>
    <xdr:to>
      <xdr:col>85</xdr:col>
      <xdr:colOff>127000</xdr:colOff>
      <xdr:row>95</xdr:row>
      <xdr:rowOff>96393</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5481300" y="16359009"/>
          <a:ext cx="838200" cy="25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145890</xdr:rowOff>
    </xdr:from>
    <xdr:ext cx="534377" cy="259045"/>
    <xdr:sp macro="" textlink="">
      <xdr:nvSpPr>
        <xdr:cNvPr id="701" name="公債費平均値テキスト">
          <a:extLst>
            <a:ext uri="{FF2B5EF4-FFF2-40B4-BE49-F238E27FC236}">
              <a16:creationId xmlns:a16="http://schemas.microsoft.com/office/drawing/2014/main" id="{00000000-0008-0000-0700-0000BD020000}"/>
            </a:ext>
          </a:extLst>
        </xdr:cNvPr>
        <xdr:cNvSpPr txBox="1"/>
      </xdr:nvSpPr>
      <xdr:spPr>
        <a:xfrm>
          <a:off x="16370300" y="160907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123013</xdr:rowOff>
    </xdr:from>
    <xdr:to>
      <xdr:col>85</xdr:col>
      <xdr:colOff>177800</xdr:colOff>
      <xdr:row>95</xdr:row>
      <xdr:rowOff>53163</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6268700" y="16239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71259</xdr:rowOff>
    </xdr:from>
    <xdr:to>
      <xdr:col>81</xdr:col>
      <xdr:colOff>50800</xdr:colOff>
      <xdr:row>95</xdr:row>
      <xdr:rowOff>84252</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4592300" y="16359009"/>
          <a:ext cx="889000" cy="12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137300</xdr:rowOff>
    </xdr:from>
    <xdr:to>
      <xdr:col>81</xdr:col>
      <xdr:colOff>101600</xdr:colOff>
      <xdr:row>95</xdr:row>
      <xdr:rowOff>67450</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5430500" y="162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83977</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14111" y="16028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40170</xdr:rowOff>
    </xdr:from>
    <xdr:to>
      <xdr:col>76</xdr:col>
      <xdr:colOff>114300</xdr:colOff>
      <xdr:row>95</xdr:row>
      <xdr:rowOff>84252</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3703300" y="16327920"/>
          <a:ext cx="889000" cy="4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143129</xdr:rowOff>
    </xdr:from>
    <xdr:to>
      <xdr:col>76</xdr:col>
      <xdr:colOff>165100</xdr:colOff>
      <xdr:row>95</xdr:row>
      <xdr:rowOff>73279</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4541500" y="1625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89806</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03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40170</xdr:rowOff>
    </xdr:from>
    <xdr:to>
      <xdr:col>71</xdr:col>
      <xdr:colOff>177800</xdr:colOff>
      <xdr:row>95</xdr:row>
      <xdr:rowOff>155766</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flipV="1">
          <a:off x="12814300" y="16327920"/>
          <a:ext cx="889000" cy="115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154127</xdr:rowOff>
    </xdr:from>
    <xdr:to>
      <xdr:col>72</xdr:col>
      <xdr:colOff>38100</xdr:colOff>
      <xdr:row>95</xdr:row>
      <xdr:rowOff>84277</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3652500" y="162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100804</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436111" y="1604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25349</xdr:rowOff>
    </xdr:from>
    <xdr:to>
      <xdr:col>67</xdr:col>
      <xdr:colOff>101600</xdr:colOff>
      <xdr:row>95</xdr:row>
      <xdr:rowOff>126949</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2763500" y="1631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143476</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47111" y="16088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45593</xdr:rowOff>
    </xdr:from>
    <xdr:to>
      <xdr:col>85</xdr:col>
      <xdr:colOff>177800</xdr:colOff>
      <xdr:row>95</xdr:row>
      <xdr:rowOff>147193</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6268700" y="1633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24020</xdr:rowOff>
    </xdr:from>
    <xdr:ext cx="534377" cy="259045"/>
    <xdr:sp macro="" textlink="">
      <xdr:nvSpPr>
        <xdr:cNvPr id="720" name="公債費該当値テキスト">
          <a:extLst>
            <a:ext uri="{FF2B5EF4-FFF2-40B4-BE49-F238E27FC236}">
              <a16:creationId xmlns:a16="http://schemas.microsoft.com/office/drawing/2014/main" id="{00000000-0008-0000-0700-0000D0020000}"/>
            </a:ext>
          </a:extLst>
        </xdr:cNvPr>
        <xdr:cNvSpPr txBox="1"/>
      </xdr:nvSpPr>
      <xdr:spPr>
        <a:xfrm>
          <a:off x="16370300" y="1631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20459</xdr:rowOff>
    </xdr:from>
    <xdr:to>
      <xdr:col>81</xdr:col>
      <xdr:colOff>101600</xdr:colOff>
      <xdr:row>95</xdr:row>
      <xdr:rowOff>122059</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5430500" y="1630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113186</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5214111" y="16400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33452</xdr:rowOff>
    </xdr:from>
    <xdr:to>
      <xdr:col>76</xdr:col>
      <xdr:colOff>165100</xdr:colOff>
      <xdr:row>95</xdr:row>
      <xdr:rowOff>135052</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4541500" y="16321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126179</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4325111" y="1641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160820</xdr:rowOff>
    </xdr:from>
    <xdr:to>
      <xdr:col>72</xdr:col>
      <xdr:colOff>38100</xdr:colOff>
      <xdr:row>95</xdr:row>
      <xdr:rowOff>90970</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3652500" y="1627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82097</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3436111" y="16369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104966</xdr:rowOff>
    </xdr:from>
    <xdr:to>
      <xdr:col>67</xdr:col>
      <xdr:colOff>101600</xdr:colOff>
      <xdr:row>96</xdr:row>
      <xdr:rowOff>35116</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2763500" y="1639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26243</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2547111" y="16485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1" name="諸支出金グラフ枠">
          <a:extLst>
            <a:ext uri="{FF2B5EF4-FFF2-40B4-BE49-F238E27FC236}">
              <a16:creationId xmlns:a16="http://schemas.microsoft.com/office/drawing/2014/main" id="{00000000-0008-0000-0700-0000E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65913</xdr:rowOff>
    </xdr:from>
    <xdr:to>
      <xdr:col>116</xdr:col>
      <xdr:colOff>62864</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flipV="1">
          <a:off x="22159595" y="5380863"/>
          <a:ext cx="1269" cy="1350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70756</xdr:rowOff>
    </xdr:from>
    <xdr:ext cx="249299" cy="259045"/>
    <xdr:sp macro="" textlink="">
      <xdr:nvSpPr>
        <xdr:cNvPr id="753" name="諸支出金最小値テキスト">
          <a:extLst>
            <a:ext uri="{FF2B5EF4-FFF2-40B4-BE49-F238E27FC236}">
              <a16:creationId xmlns:a16="http://schemas.microsoft.com/office/drawing/2014/main" id="{00000000-0008-0000-0700-0000F1020000}"/>
            </a:ext>
          </a:extLst>
        </xdr:cNvPr>
        <xdr:cNvSpPr txBox="1"/>
      </xdr:nvSpPr>
      <xdr:spPr>
        <a:xfrm>
          <a:off x="22212300" y="67573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12590</xdr:rowOff>
    </xdr:from>
    <xdr:ext cx="534377" cy="259045"/>
    <xdr:sp macro="" textlink="">
      <xdr:nvSpPr>
        <xdr:cNvPr id="755" name="諸支出金最大値テキスト">
          <a:extLst>
            <a:ext uri="{FF2B5EF4-FFF2-40B4-BE49-F238E27FC236}">
              <a16:creationId xmlns:a16="http://schemas.microsoft.com/office/drawing/2014/main" id="{00000000-0008-0000-0700-0000F3020000}"/>
            </a:ext>
          </a:extLst>
        </xdr:cNvPr>
        <xdr:cNvSpPr txBox="1"/>
      </xdr:nvSpPr>
      <xdr:spPr>
        <a:xfrm>
          <a:off x="22212300" y="5156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65913</xdr:rowOff>
    </xdr:from>
    <xdr:to>
      <xdr:col>116</xdr:col>
      <xdr:colOff>152400</xdr:colOff>
      <xdr:row>31</xdr:row>
      <xdr:rowOff>65913</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2072600" y="5380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159656</xdr:rowOff>
    </xdr:from>
    <xdr:ext cx="378565" cy="259045"/>
    <xdr:sp macro="" textlink="">
      <xdr:nvSpPr>
        <xdr:cNvPr id="758" name="諸支出金平均値テキスト">
          <a:extLst>
            <a:ext uri="{FF2B5EF4-FFF2-40B4-BE49-F238E27FC236}">
              <a16:creationId xmlns:a16="http://schemas.microsoft.com/office/drawing/2014/main" id="{00000000-0008-0000-0700-0000F6020000}"/>
            </a:ext>
          </a:extLst>
        </xdr:cNvPr>
        <xdr:cNvSpPr txBox="1"/>
      </xdr:nvSpPr>
      <xdr:spPr>
        <a:xfrm>
          <a:off x="22212300" y="65033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136779</xdr:rowOff>
    </xdr:from>
    <xdr:to>
      <xdr:col>116</xdr:col>
      <xdr:colOff>114300</xdr:colOff>
      <xdr:row>39</xdr:row>
      <xdr:rowOff>66929</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2110700" y="665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153670</xdr:rowOff>
    </xdr:from>
    <xdr:to>
      <xdr:col>112</xdr:col>
      <xdr:colOff>38100</xdr:colOff>
      <xdr:row>39</xdr:row>
      <xdr:rowOff>83820</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1272500" y="666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100347</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66333" y="64439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159512</xdr:rowOff>
    </xdr:from>
    <xdr:to>
      <xdr:col>107</xdr:col>
      <xdr:colOff>101600</xdr:colOff>
      <xdr:row>39</xdr:row>
      <xdr:rowOff>89662</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0383500" y="667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106189</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77333" y="64498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148590</xdr:rowOff>
    </xdr:from>
    <xdr:to>
      <xdr:col>102</xdr:col>
      <xdr:colOff>165100</xdr:colOff>
      <xdr:row>39</xdr:row>
      <xdr:rowOff>78740</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9494500" y="666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95267</xdr:rowOff>
    </xdr:from>
    <xdr:ext cx="378565"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6017" y="64389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161544</xdr:rowOff>
    </xdr:from>
    <xdr:to>
      <xdr:col>98</xdr:col>
      <xdr:colOff>38100</xdr:colOff>
      <xdr:row>39</xdr:row>
      <xdr:rowOff>91694</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18605500" y="667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108221</xdr:rowOff>
    </xdr:from>
    <xdr:ext cx="313932"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99333" y="64518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115206</xdr:rowOff>
    </xdr:from>
    <xdr:ext cx="249299" cy="259045"/>
    <xdr:sp macro="" textlink="">
      <xdr:nvSpPr>
        <xdr:cNvPr id="777" name="諸支出金該当値テキスト">
          <a:extLst>
            <a:ext uri="{FF2B5EF4-FFF2-40B4-BE49-F238E27FC236}">
              <a16:creationId xmlns:a16="http://schemas.microsoft.com/office/drawing/2014/main" id="{00000000-0008-0000-0700-000009030000}"/>
            </a:ext>
          </a:extLst>
        </xdr:cNvPr>
        <xdr:cNvSpPr txBox="1"/>
      </xdr:nvSpPr>
      <xdr:spPr>
        <a:xfrm>
          <a:off x="22212300" y="66303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前年度繰上充用金グラフ枠">
          <a:extLst>
            <a:ext uri="{FF2B5EF4-FFF2-40B4-BE49-F238E27FC236}">
              <a16:creationId xmlns:a16="http://schemas.microsoft.com/office/drawing/2014/main" id="{00000000-0008-0000-0700-00002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2" name="前年度繰上充用金最小値テキスト">
          <a:extLst>
            <a:ext uri="{FF2B5EF4-FFF2-40B4-BE49-F238E27FC236}">
              <a16:creationId xmlns:a16="http://schemas.microsoft.com/office/drawing/2014/main" id="{00000000-0008-0000-0700-00002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4" name="前年度繰上充用金最大値テキスト">
          <a:extLst>
            <a:ext uri="{FF2B5EF4-FFF2-40B4-BE49-F238E27FC236}">
              <a16:creationId xmlns:a16="http://schemas.microsoft.com/office/drawing/2014/main" id="{00000000-0008-0000-0700-00002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7" name="前年度繰上充用金平均値テキスト">
          <a:extLst>
            <a:ext uri="{FF2B5EF4-FFF2-40B4-BE49-F238E27FC236}">
              <a16:creationId xmlns:a16="http://schemas.microsoft.com/office/drawing/2014/main" id="{00000000-0008-0000-0700-00002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6" name="前年度繰上充用金該当値テキスト">
          <a:extLst>
            <a:ext uri="{FF2B5EF4-FFF2-40B4-BE49-F238E27FC236}">
              <a16:creationId xmlns:a16="http://schemas.microsoft.com/office/drawing/2014/main" id="{00000000-0008-0000-0700-00003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5" name="正方形/長方形 834">
          <a:extLst>
            <a:ext uri="{FF2B5EF4-FFF2-40B4-BE49-F238E27FC236}">
              <a16:creationId xmlns:a16="http://schemas.microsoft.com/office/drawing/2014/main" id="{00000000-0008-0000-0700-00004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前年度と比較すると、総務費は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2,122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円減少した。主な要因はガバメントクラウドファンディング事業の減少によるものである。民生費は前年度から、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9,743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円増加しており、主な要因は物価高騰に伴う低所得世帯支援給付金事業の増によるものである。衛生費は前年度から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11,135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減少しているが、主な要因は塵芥処理施設費の減や新型コロナウイルスワクチン接種体制確保事業の減によるものである。災害復旧費に関しては道路橋りょう災害復旧事業により皆増となった。各年度、事業の内容や規模により金額の増減はあるが、その他、特別会計への繰出金も大きな割合を占めており、一般会計だけではなく市全体として歳出管理に努めていく。　</a:t>
          </a: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茨城県潮来市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令和</a:t>
          </a:r>
          <a:r>
            <a:rPr kumimoji="1" lang="en-US" altLang="ja-JP" sz="1400">
              <a:solidFill>
                <a:sysClr val="windowText" lastClr="000000"/>
              </a:solidFill>
              <a:latin typeface="ＭＳ ゴシック" pitchFamily="49" charset="-128"/>
              <a:ea typeface="ＭＳ ゴシック" pitchFamily="49" charset="-128"/>
            </a:rPr>
            <a:t>5</a:t>
          </a:r>
          <a:r>
            <a:rPr kumimoji="1" lang="ja-JP" altLang="en-US" sz="1400">
              <a:solidFill>
                <a:sysClr val="windowText" lastClr="000000"/>
              </a:solidFill>
              <a:latin typeface="ＭＳ ゴシック" pitchFamily="49" charset="-128"/>
              <a:ea typeface="ＭＳ ゴシック" pitchFamily="49" charset="-128"/>
            </a:rPr>
            <a:t>年度の財政調整基金残高は、令和</a:t>
          </a:r>
          <a:r>
            <a:rPr kumimoji="1" lang="en-US" altLang="ja-JP" sz="1400">
              <a:solidFill>
                <a:sysClr val="windowText" lastClr="000000"/>
              </a:solidFill>
              <a:latin typeface="ＭＳ ゴシック" pitchFamily="49" charset="-128"/>
              <a:ea typeface="ＭＳ ゴシック" pitchFamily="49" charset="-128"/>
            </a:rPr>
            <a:t>4</a:t>
          </a:r>
          <a:r>
            <a:rPr kumimoji="1" lang="ja-JP" altLang="en-US" sz="1400">
              <a:solidFill>
                <a:sysClr val="windowText" lastClr="000000"/>
              </a:solidFill>
              <a:latin typeface="ＭＳ ゴシック" pitchFamily="49" charset="-128"/>
              <a:ea typeface="ＭＳ ゴシック" pitchFamily="49" charset="-128"/>
            </a:rPr>
            <a:t>年度と比較して</a:t>
          </a:r>
          <a:r>
            <a:rPr kumimoji="1" lang="en-US" altLang="ja-JP" sz="1400">
              <a:solidFill>
                <a:sysClr val="windowText" lastClr="000000"/>
              </a:solidFill>
              <a:latin typeface="ＭＳ ゴシック" pitchFamily="49" charset="-128"/>
              <a:ea typeface="ＭＳ ゴシック" pitchFamily="49" charset="-128"/>
            </a:rPr>
            <a:t>2.91%</a:t>
          </a:r>
          <a:r>
            <a:rPr kumimoji="1" lang="ja-JP" altLang="en-US" sz="1400">
              <a:solidFill>
                <a:sysClr val="windowText" lastClr="000000"/>
              </a:solidFill>
              <a:latin typeface="ＭＳ ゴシック" pitchFamily="49" charset="-128"/>
              <a:ea typeface="ＭＳ ゴシック" pitchFamily="49" charset="-128"/>
            </a:rPr>
            <a:t>減少した。今年度の実質単年度収支は赤字となっているが、財政調整基金の取崩しにより、実質収支は黒字となっている。今後も義務的経費の増加や、それに伴う財政調整基金の減少が見込まれるため財政の適正化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茨城県潮来市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令和元年度から令和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年度にかけて、一般会計や各特別会計において、赤字額や資金不足は生じておらず連結においても赤字額は生じていない。また、令和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年度より潮来市下水道事業特別会計と潮来市農業集落排水事業特別会計が一本化し潮来市下水道事業会計に移行した。連結実質赤字比率に関して、令和元年度から令和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年度は全会計黒字で推移しているが、過去において国民健康保険特別会計が、平成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年度から平成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年連続して赤字を計上し、一般会計からの財源対策繰入金により、赤字を解消した経緯もある。また一般会計においては、令和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年度以降標準財政規模は減少ししており今後も交際費の抑制と人件費の削減といった対策をしていき、各会計においても財政の健全化に努めていく必要がある。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茨城県潮来市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a:t>
          </a:r>
          <a:r>
            <a:rPr kumimoji="1" lang="ja-JP" altLang="en-US" sz="1400">
              <a:latin typeface="ＭＳ ゴシック" pitchFamily="49" charset="-128"/>
              <a:ea typeface="ＭＳ ゴシック" pitchFamily="49" charset="-128"/>
            </a:rPr>
            <a:t>元利償還金については近年、地方債の新規発行額を元利償還金額以内にする等、公債費の抑制を行っている。公営企業債の元利償還金に対する繰入金については、令和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から潮来市下水道事業特別会計と潮来市農業集落排水事業特別会計が一本化し公営企業会計に移行したため、減少している。算入公債費等に関しては前述の合併特例債の償還により一時増加したが減少傾向にある。今後も緊急性や優先順位を十分検討し、市全体としても、起債に大きく頼ることのない財政運営に努め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残高が償還に必要になる額に足りているため、計画的な積み立ては行っていない。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茨城県潮来市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将来負担額に関しては、起債の抑制と平成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に借入を行った合併特例債の償還終了等により一般会計における地方債残高が減少した。一方、充当可能基金は財政調整基金の取り崩しにより減少しており、合併特例債算入額の減に伴う公債費の減等による基準財政需要額算入見込の減により将来負担率の分子は前年度よりも</a:t>
          </a:r>
          <a:r>
            <a:rPr kumimoji="1" lang="en-US" altLang="ja-JP" sz="1400">
              <a:latin typeface="ＭＳ ゴシック" pitchFamily="49" charset="-128"/>
              <a:ea typeface="ＭＳ ゴシック" pitchFamily="49" charset="-128"/>
            </a:rPr>
            <a:t>505</a:t>
          </a:r>
          <a:r>
            <a:rPr kumimoji="1" lang="ja-JP" altLang="en-US" sz="1400">
              <a:latin typeface="ＭＳ ゴシック" pitchFamily="49" charset="-128"/>
              <a:ea typeface="ＭＳ ゴシック" pitchFamily="49" charset="-128"/>
            </a:rPr>
            <a:t>百万円増加している。施策の厳選や事務作業の見直し等により、財政の健全化に努めていく。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茨城県潮来市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主な積み立てとして、減債基金へおよそ</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百万円、ふるさと応援基金に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百万円の積立を行った。主な取り崩しとして、財政調整基金から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百万円、地域振興基金から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百万円を取り崩したことにより、全体としては、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百万円の減額となった。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毎年度の財源不足を補うために財政調整基金も減少してくことが予想され、各種目的基金の使途を検討し活用していくことが必要と思われる。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・一般廃棄物処理施設整備基金：一般廃棄物処理施設整備のための財源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・地域振興基金：潮来市の地域振興を図るための財源</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・一般廃棄物処理施設整備基金：増減なし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・地域振興基金：地域振興に係る事業のため一般会計に基金繰入れを行ったため減少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・一般廃棄物処理施設整備基金：一般廃棄物処理施設の老朽化により、今後も整備などの費用が増えると考えられるため、それらに充てていく予定である。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・地域振興基金：地域振興に係る経費に充てていく予定である。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ごみ処理施設及び道路新設改良事業等のため、財政調整基金の取崩しを行ったことにより減少している。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財政調整基金は、市の標準財政規模の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割程度を目途に積立を行う。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取り崩しについては、極端に財政調整基金に依存することのない予算編成を行う。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過疎対策事業債の返還金及び地方交付税（減債基金に積立分）を将来の公債費負担に備えるため、減債基金に積み立てたことにより増加している。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今後の地方債の一括償還に備え、積立を行っていく。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5" zoomScaleNormal="75"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14183480</v>
      </c>
      <c r="BO4" s="449"/>
      <c r="BP4" s="449"/>
      <c r="BQ4" s="449"/>
      <c r="BR4" s="449"/>
      <c r="BS4" s="449"/>
      <c r="BT4" s="449"/>
      <c r="BU4" s="450"/>
      <c r="BV4" s="448">
        <v>14811289</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7.3</v>
      </c>
      <c r="CU4" s="589"/>
      <c r="CV4" s="589"/>
      <c r="CW4" s="589"/>
      <c r="CX4" s="589"/>
      <c r="CY4" s="589"/>
      <c r="CZ4" s="589"/>
      <c r="DA4" s="590"/>
      <c r="DB4" s="588">
        <v>12.7</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13511163</v>
      </c>
      <c r="BO5" s="420"/>
      <c r="BP5" s="420"/>
      <c r="BQ5" s="420"/>
      <c r="BR5" s="420"/>
      <c r="BS5" s="420"/>
      <c r="BT5" s="420"/>
      <c r="BU5" s="421"/>
      <c r="BV5" s="419">
        <v>13783106</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93</v>
      </c>
      <c r="CU5" s="417"/>
      <c r="CV5" s="417"/>
      <c r="CW5" s="417"/>
      <c r="CX5" s="417"/>
      <c r="CY5" s="417"/>
      <c r="CZ5" s="417"/>
      <c r="DA5" s="418"/>
      <c r="DB5" s="416">
        <v>83.9</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672317</v>
      </c>
      <c r="BO6" s="420"/>
      <c r="BP6" s="420"/>
      <c r="BQ6" s="420"/>
      <c r="BR6" s="420"/>
      <c r="BS6" s="420"/>
      <c r="BT6" s="420"/>
      <c r="BU6" s="421"/>
      <c r="BV6" s="419">
        <v>1028183</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93.6</v>
      </c>
      <c r="CU6" s="563"/>
      <c r="CV6" s="563"/>
      <c r="CW6" s="563"/>
      <c r="CX6" s="563"/>
      <c r="CY6" s="563"/>
      <c r="CZ6" s="563"/>
      <c r="DA6" s="564"/>
      <c r="DB6" s="562">
        <v>85.2</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113222</v>
      </c>
      <c r="BO7" s="420"/>
      <c r="BP7" s="420"/>
      <c r="BQ7" s="420"/>
      <c r="BR7" s="420"/>
      <c r="BS7" s="420"/>
      <c r="BT7" s="420"/>
      <c r="BU7" s="421"/>
      <c r="BV7" s="419">
        <v>44890</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7697489</v>
      </c>
      <c r="CU7" s="420"/>
      <c r="CV7" s="420"/>
      <c r="CW7" s="420"/>
      <c r="CX7" s="420"/>
      <c r="CY7" s="420"/>
      <c r="CZ7" s="420"/>
      <c r="DA7" s="421"/>
      <c r="DB7" s="419">
        <v>7748983</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559095</v>
      </c>
      <c r="BO8" s="420"/>
      <c r="BP8" s="420"/>
      <c r="BQ8" s="420"/>
      <c r="BR8" s="420"/>
      <c r="BS8" s="420"/>
      <c r="BT8" s="420"/>
      <c r="BU8" s="421"/>
      <c r="BV8" s="419">
        <v>983293</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0.48</v>
      </c>
      <c r="CU8" s="523"/>
      <c r="CV8" s="523"/>
      <c r="CW8" s="523"/>
      <c r="CX8" s="523"/>
      <c r="CY8" s="523"/>
      <c r="CZ8" s="523"/>
      <c r="DA8" s="524"/>
      <c r="DB8" s="522">
        <v>0.48</v>
      </c>
      <c r="DC8" s="523"/>
      <c r="DD8" s="523"/>
      <c r="DE8" s="523"/>
      <c r="DF8" s="523"/>
      <c r="DG8" s="523"/>
      <c r="DH8" s="523"/>
      <c r="DI8" s="524"/>
    </row>
    <row r="9" spans="1:119" ht="18.75" customHeight="1" thickBot="1" x14ac:dyDescent="0.2">
      <c r="A9" s="181"/>
      <c r="B9" s="551" t="s">
        <v>106</v>
      </c>
      <c r="C9" s="552"/>
      <c r="D9" s="552"/>
      <c r="E9" s="552"/>
      <c r="F9" s="552"/>
      <c r="G9" s="552"/>
      <c r="H9" s="552"/>
      <c r="I9" s="552"/>
      <c r="J9" s="552"/>
      <c r="K9" s="470"/>
      <c r="L9" s="553" t="s">
        <v>107</v>
      </c>
      <c r="M9" s="554"/>
      <c r="N9" s="554"/>
      <c r="O9" s="554"/>
      <c r="P9" s="554"/>
      <c r="Q9" s="555"/>
      <c r="R9" s="556">
        <v>27604</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-424198</v>
      </c>
      <c r="BO9" s="420"/>
      <c r="BP9" s="420"/>
      <c r="BQ9" s="420"/>
      <c r="BR9" s="420"/>
      <c r="BS9" s="420"/>
      <c r="BT9" s="420"/>
      <c r="BU9" s="421"/>
      <c r="BV9" s="419">
        <v>-296152</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13.1</v>
      </c>
      <c r="CU9" s="417"/>
      <c r="CV9" s="417"/>
      <c r="CW9" s="417"/>
      <c r="CX9" s="417"/>
      <c r="CY9" s="417"/>
      <c r="CZ9" s="417"/>
      <c r="DA9" s="418"/>
      <c r="DB9" s="416">
        <v>13.5</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112</v>
      </c>
      <c r="M10" s="376"/>
      <c r="N10" s="376"/>
      <c r="O10" s="376"/>
      <c r="P10" s="376"/>
      <c r="Q10" s="377"/>
      <c r="R10" s="372">
        <v>29111</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114</v>
      </c>
      <c r="AV10" s="478"/>
      <c r="AW10" s="478"/>
      <c r="AX10" s="478"/>
      <c r="AY10" s="433" t="s">
        <v>115</v>
      </c>
      <c r="AZ10" s="434"/>
      <c r="BA10" s="434"/>
      <c r="BB10" s="434"/>
      <c r="BC10" s="434"/>
      <c r="BD10" s="434"/>
      <c r="BE10" s="434"/>
      <c r="BF10" s="434"/>
      <c r="BG10" s="434"/>
      <c r="BH10" s="434"/>
      <c r="BI10" s="434"/>
      <c r="BJ10" s="434"/>
      <c r="BK10" s="434"/>
      <c r="BL10" s="434"/>
      <c r="BM10" s="435"/>
      <c r="BN10" s="419">
        <v>40</v>
      </c>
      <c r="BO10" s="420"/>
      <c r="BP10" s="420"/>
      <c r="BQ10" s="420"/>
      <c r="BR10" s="420"/>
      <c r="BS10" s="420"/>
      <c r="BT10" s="420"/>
      <c r="BU10" s="421"/>
      <c r="BV10" s="419">
        <v>30</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90</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26555</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231637</v>
      </c>
      <c r="BO12" s="420"/>
      <c r="BP12" s="420"/>
      <c r="BQ12" s="420"/>
      <c r="BR12" s="420"/>
      <c r="BS12" s="420"/>
      <c r="BT12" s="420"/>
      <c r="BU12" s="421"/>
      <c r="BV12" s="419">
        <v>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26035</v>
      </c>
      <c r="S13" s="507"/>
      <c r="T13" s="507"/>
      <c r="U13" s="507"/>
      <c r="V13" s="508"/>
      <c r="W13" s="509" t="s">
        <v>131</v>
      </c>
      <c r="X13" s="405"/>
      <c r="Y13" s="405"/>
      <c r="Z13" s="405"/>
      <c r="AA13" s="405"/>
      <c r="AB13" s="406"/>
      <c r="AC13" s="372">
        <v>500</v>
      </c>
      <c r="AD13" s="373"/>
      <c r="AE13" s="373"/>
      <c r="AF13" s="373"/>
      <c r="AG13" s="374"/>
      <c r="AH13" s="372">
        <v>537</v>
      </c>
      <c r="AI13" s="373"/>
      <c r="AJ13" s="373"/>
      <c r="AK13" s="373"/>
      <c r="AL13" s="432"/>
      <c r="AM13" s="476" t="s">
        <v>132</v>
      </c>
      <c r="AN13" s="376"/>
      <c r="AO13" s="376"/>
      <c r="AP13" s="376"/>
      <c r="AQ13" s="376"/>
      <c r="AR13" s="376"/>
      <c r="AS13" s="376"/>
      <c r="AT13" s="377"/>
      <c r="AU13" s="477" t="s">
        <v>114</v>
      </c>
      <c r="AV13" s="478"/>
      <c r="AW13" s="478"/>
      <c r="AX13" s="478"/>
      <c r="AY13" s="433" t="s">
        <v>133</v>
      </c>
      <c r="AZ13" s="434"/>
      <c r="BA13" s="434"/>
      <c r="BB13" s="434"/>
      <c r="BC13" s="434"/>
      <c r="BD13" s="434"/>
      <c r="BE13" s="434"/>
      <c r="BF13" s="434"/>
      <c r="BG13" s="434"/>
      <c r="BH13" s="434"/>
      <c r="BI13" s="434"/>
      <c r="BJ13" s="434"/>
      <c r="BK13" s="434"/>
      <c r="BL13" s="434"/>
      <c r="BM13" s="435"/>
      <c r="BN13" s="419">
        <v>-655795</v>
      </c>
      <c r="BO13" s="420"/>
      <c r="BP13" s="420"/>
      <c r="BQ13" s="420"/>
      <c r="BR13" s="420"/>
      <c r="BS13" s="420"/>
      <c r="BT13" s="420"/>
      <c r="BU13" s="421"/>
      <c r="BV13" s="419">
        <v>-296122</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10.199999999999999</v>
      </c>
      <c r="CU13" s="417"/>
      <c r="CV13" s="417"/>
      <c r="CW13" s="417"/>
      <c r="CX13" s="417"/>
      <c r="CY13" s="417"/>
      <c r="CZ13" s="417"/>
      <c r="DA13" s="418"/>
      <c r="DB13" s="416">
        <v>10.1</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26890</v>
      </c>
      <c r="S14" s="507"/>
      <c r="T14" s="507"/>
      <c r="U14" s="507"/>
      <c r="V14" s="508"/>
      <c r="W14" s="510"/>
      <c r="X14" s="408"/>
      <c r="Y14" s="408"/>
      <c r="Z14" s="408"/>
      <c r="AA14" s="408"/>
      <c r="AB14" s="409"/>
      <c r="AC14" s="499">
        <v>4</v>
      </c>
      <c r="AD14" s="500"/>
      <c r="AE14" s="500"/>
      <c r="AF14" s="500"/>
      <c r="AG14" s="501"/>
      <c r="AH14" s="499">
        <v>3.9</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v>48.3</v>
      </c>
      <c r="CU14" s="517"/>
      <c r="CV14" s="517"/>
      <c r="CW14" s="517"/>
      <c r="CX14" s="517"/>
      <c r="CY14" s="517"/>
      <c r="CZ14" s="517"/>
      <c r="DA14" s="518"/>
      <c r="DB14" s="516">
        <v>40.4</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26506</v>
      </c>
      <c r="S15" s="507"/>
      <c r="T15" s="507"/>
      <c r="U15" s="507"/>
      <c r="V15" s="508"/>
      <c r="W15" s="509" t="s">
        <v>137</v>
      </c>
      <c r="X15" s="405"/>
      <c r="Y15" s="405"/>
      <c r="Z15" s="405"/>
      <c r="AA15" s="405"/>
      <c r="AB15" s="406"/>
      <c r="AC15" s="372">
        <v>3802</v>
      </c>
      <c r="AD15" s="373"/>
      <c r="AE15" s="373"/>
      <c r="AF15" s="373"/>
      <c r="AG15" s="374"/>
      <c r="AH15" s="372">
        <v>4255</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3333449</v>
      </c>
      <c r="BO15" s="449"/>
      <c r="BP15" s="449"/>
      <c r="BQ15" s="449"/>
      <c r="BR15" s="449"/>
      <c r="BS15" s="449"/>
      <c r="BT15" s="449"/>
      <c r="BU15" s="450"/>
      <c r="BV15" s="448">
        <v>3284666</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30.3</v>
      </c>
      <c r="AD16" s="500"/>
      <c r="AE16" s="500"/>
      <c r="AF16" s="500"/>
      <c r="AG16" s="501"/>
      <c r="AH16" s="499">
        <v>30.9</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6907692</v>
      </c>
      <c r="BO16" s="420"/>
      <c r="BP16" s="420"/>
      <c r="BQ16" s="420"/>
      <c r="BR16" s="420"/>
      <c r="BS16" s="420"/>
      <c r="BT16" s="420"/>
      <c r="BU16" s="421"/>
      <c r="BV16" s="419">
        <v>6798618</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8266</v>
      </c>
      <c r="AD17" s="373"/>
      <c r="AE17" s="373"/>
      <c r="AF17" s="373"/>
      <c r="AG17" s="374"/>
      <c r="AH17" s="372">
        <v>8996</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4187427</v>
      </c>
      <c r="BO17" s="420"/>
      <c r="BP17" s="420"/>
      <c r="BQ17" s="420"/>
      <c r="BR17" s="420"/>
      <c r="BS17" s="420"/>
      <c r="BT17" s="420"/>
      <c r="BU17" s="421"/>
      <c r="BV17" s="419">
        <v>4112183</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147</v>
      </c>
      <c r="C18" s="470"/>
      <c r="D18" s="470"/>
      <c r="E18" s="471"/>
      <c r="F18" s="471"/>
      <c r="G18" s="471"/>
      <c r="H18" s="471"/>
      <c r="I18" s="471"/>
      <c r="J18" s="471"/>
      <c r="K18" s="471"/>
      <c r="L18" s="472">
        <v>71.400000000000006</v>
      </c>
      <c r="M18" s="472"/>
      <c r="N18" s="472"/>
      <c r="O18" s="472"/>
      <c r="P18" s="472"/>
      <c r="Q18" s="472"/>
      <c r="R18" s="473"/>
      <c r="S18" s="473"/>
      <c r="T18" s="473"/>
      <c r="U18" s="473"/>
      <c r="V18" s="474"/>
      <c r="W18" s="490"/>
      <c r="X18" s="491"/>
      <c r="Y18" s="491"/>
      <c r="Z18" s="491"/>
      <c r="AA18" s="491"/>
      <c r="AB18" s="515"/>
      <c r="AC18" s="389">
        <v>65.8</v>
      </c>
      <c r="AD18" s="390"/>
      <c r="AE18" s="390"/>
      <c r="AF18" s="390"/>
      <c r="AG18" s="475"/>
      <c r="AH18" s="389">
        <v>65.2</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7216819</v>
      </c>
      <c r="BO18" s="420"/>
      <c r="BP18" s="420"/>
      <c r="BQ18" s="420"/>
      <c r="BR18" s="420"/>
      <c r="BS18" s="420"/>
      <c r="BT18" s="420"/>
      <c r="BU18" s="421"/>
      <c r="BV18" s="419">
        <v>6554221</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149</v>
      </c>
      <c r="C19" s="470"/>
      <c r="D19" s="470"/>
      <c r="E19" s="471"/>
      <c r="F19" s="471"/>
      <c r="G19" s="471"/>
      <c r="H19" s="471"/>
      <c r="I19" s="471"/>
      <c r="J19" s="471"/>
      <c r="K19" s="471"/>
      <c r="L19" s="479">
        <v>387</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9969042</v>
      </c>
      <c r="BO19" s="420"/>
      <c r="BP19" s="420"/>
      <c r="BQ19" s="420"/>
      <c r="BR19" s="420"/>
      <c r="BS19" s="420"/>
      <c r="BT19" s="420"/>
      <c r="BU19" s="421"/>
      <c r="BV19" s="419">
        <v>10231090</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151</v>
      </c>
      <c r="C20" s="470"/>
      <c r="D20" s="470"/>
      <c r="E20" s="471"/>
      <c r="F20" s="471"/>
      <c r="G20" s="471"/>
      <c r="H20" s="471"/>
      <c r="I20" s="471"/>
      <c r="J20" s="471"/>
      <c r="K20" s="471"/>
      <c r="L20" s="479">
        <v>10774</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9896144</v>
      </c>
      <c r="BO22" s="449"/>
      <c r="BP22" s="449"/>
      <c r="BQ22" s="449"/>
      <c r="BR22" s="449"/>
      <c r="BS22" s="449"/>
      <c r="BT22" s="449"/>
      <c r="BU22" s="450"/>
      <c r="BV22" s="448">
        <v>10537879</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6609695</v>
      </c>
      <c r="BO23" s="420"/>
      <c r="BP23" s="420"/>
      <c r="BQ23" s="420"/>
      <c r="BR23" s="420"/>
      <c r="BS23" s="420"/>
      <c r="BT23" s="420"/>
      <c r="BU23" s="421"/>
      <c r="BV23" s="419">
        <v>6678377</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161</v>
      </c>
      <c r="F24" s="376"/>
      <c r="G24" s="376"/>
      <c r="H24" s="376"/>
      <c r="I24" s="376"/>
      <c r="J24" s="376"/>
      <c r="K24" s="377"/>
      <c r="L24" s="372">
        <v>1</v>
      </c>
      <c r="M24" s="373"/>
      <c r="N24" s="373"/>
      <c r="O24" s="373"/>
      <c r="P24" s="374"/>
      <c r="Q24" s="372">
        <v>7840</v>
      </c>
      <c r="R24" s="373"/>
      <c r="S24" s="373"/>
      <c r="T24" s="373"/>
      <c r="U24" s="373"/>
      <c r="V24" s="374"/>
      <c r="W24" s="462"/>
      <c r="X24" s="399"/>
      <c r="Y24" s="400"/>
      <c r="Z24" s="375" t="s">
        <v>162</v>
      </c>
      <c r="AA24" s="376"/>
      <c r="AB24" s="376"/>
      <c r="AC24" s="376"/>
      <c r="AD24" s="376"/>
      <c r="AE24" s="376"/>
      <c r="AF24" s="376"/>
      <c r="AG24" s="377"/>
      <c r="AH24" s="372">
        <v>202</v>
      </c>
      <c r="AI24" s="373"/>
      <c r="AJ24" s="373"/>
      <c r="AK24" s="373"/>
      <c r="AL24" s="374"/>
      <c r="AM24" s="372">
        <v>634078</v>
      </c>
      <c r="AN24" s="373"/>
      <c r="AO24" s="373"/>
      <c r="AP24" s="373"/>
      <c r="AQ24" s="373"/>
      <c r="AR24" s="374"/>
      <c r="AS24" s="372">
        <v>3139</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5299591</v>
      </c>
      <c r="BO24" s="420"/>
      <c r="BP24" s="420"/>
      <c r="BQ24" s="420"/>
      <c r="BR24" s="420"/>
      <c r="BS24" s="420"/>
      <c r="BT24" s="420"/>
      <c r="BU24" s="421"/>
      <c r="BV24" s="419">
        <v>5549991</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164</v>
      </c>
      <c r="F25" s="376"/>
      <c r="G25" s="376"/>
      <c r="H25" s="376"/>
      <c r="I25" s="376"/>
      <c r="J25" s="376"/>
      <c r="K25" s="377"/>
      <c r="L25" s="372">
        <v>1</v>
      </c>
      <c r="M25" s="373"/>
      <c r="N25" s="373"/>
      <c r="O25" s="373"/>
      <c r="P25" s="374"/>
      <c r="Q25" s="372">
        <v>6080</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2634792</v>
      </c>
      <c r="BO25" s="449"/>
      <c r="BP25" s="449"/>
      <c r="BQ25" s="449"/>
      <c r="BR25" s="449"/>
      <c r="BS25" s="449"/>
      <c r="BT25" s="449"/>
      <c r="BU25" s="450"/>
      <c r="BV25" s="448">
        <v>1893781</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167</v>
      </c>
      <c r="F26" s="376"/>
      <c r="G26" s="376"/>
      <c r="H26" s="376"/>
      <c r="I26" s="376"/>
      <c r="J26" s="376"/>
      <c r="K26" s="377"/>
      <c r="L26" s="372">
        <v>1</v>
      </c>
      <c r="M26" s="373"/>
      <c r="N26" s="373"/>
      <c r="O26" s="373"/>
      <c r="P26" s="374"/>
      <c r="Q26" s="372">
        <v>5500</v>
      </c>
      <c r="R26" s="373"/>
      <c r="S26" s="373"/>
      <c r="T26" s="373"/>
      <c r="U26" s="373"/>
      <c r="V26" s="374"/>
      <c r="W26" s="462"/>
      <c r="X26" s="399"/>
      <c r="Y26" s="400"/>
      <c r="Z26" s="375" t="s">
        <v>168</v>
      </c>
      <c r="AA26" s="430"/>
      <c r="AB26" s="430"/>
      <c r="AC26" s="430"/>
      <c r="AD26" s="430"/>
      <c r="AE26" s="430"/>
      <c r="AF26" s="430"/>
      <c r="AG26" s="431"/>
      <c r="AH26" s="372">
        <v>2</v>
      </c>
      <c r="AI26" s="373"/>
      <c r="AJ26" s="373"/>
      <c r="AK26" s="373"/>
      <c r="AL26" s="374"/>
      <c r="AM26" s="372" t="s">
        <v>169</v>
      </c>
      <c r="AN26" s="373"/>
      <c r="AO26" s="373"/>
      <c r="AP26" s="373"/>
      <c r="AQ26" s="373"/>
      <c r="AR26" s="374"/>
      <c r="AS26" s="372" t="s">
        <v>169</v>
      </c>
      <c r="AT26" s="373"/>
      <c r="AU26" s="373"/>
      <c r="AV26" s="373"/>
      <c r="AW26" s="373"/>
      <c r="AX26" s="432"/>
      <c r="AY26" s="459" t="s">
        <v>170</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171</v>
      </c>
      <c r="F27" s="376"/>
      <c r="G27" s="376"/>
      <c r="H27" s="376"/>
      <c r="I27" s="376"/>
      <c r="J27" s="376"/>
      <c r="K27" s="377"/>
      <c r="L27" s="372">
        <v>1</v>
      </c>
      <c r="M27" s="373"/>
      <c r="N27" s="373"/>
      <c r="O27" s="373"/>
      <c r="P27" s="374"/>
      <c r="Q27" s="372">
        <v>3270</v>
      </c>
      <c r="R27" s="373"/>
      <c r="S27" s="373"/>
      <c r="T27" s="373"/>
      <c r="U27" s="373"/>
      <c r="V27" s="374"/>
      <c r="W27" s="462"/>
      <c r="X27" s="399"/>
      <c r="Y27" s="400"/>
      <c r="Z27" s="375" t="s">
        <v>172</v>
      </c>
      <c r="AA27" s="376"/>
      <c r="AB27" s="376"/>
      <c r="AC27" s="376"/>
      <c r="AD27" s="376"/>
      <c r="AE27" s="376"/>
      <c r="AF27" s="376"/>
      <c r="AG27" s="377"/>
      <c r="AH27" s="372" t="s">
        <v>122</v>
      </c>
      <c r="AI27" s="373"/>
      <c r="AJ27" s="373"/>
      <c r="AK27" s="373"/>
      <c r="AL27" s="374"/>
      <c r="AM27" s="372" t="s">
        <v>122</v>
      </c>
      <c r="AN27" s="373"/>
      <c r="AO27" s="373"/>
      <c r="AP27" s="373"/>
      <c r="AQ27" s="373"/>
      <c r="AR27" s="374"/>
      <c r="AS27" s="372" t="s">
        <v>122</v>
      </c>
      <c r="AT27" s="373"/>
      <c r="AU27" s="373"/>
      <c r="AV27" s="373"/>
      <c r="AW27" s="373"/>
      <c r="AX27" s="432"/>
      <c r="AY27" s="456" t="s">
        <v>173</v>
      </c>
      <c r="AZ27" s="457"/>
      <c r="BA27" s="457"/>
      <c r="BB27" s="457"/>
      <c r="BC27" s="457"/>
      <c r="BD27" s="457"/>
      <c r="BE27" s="457"/>
      <c r="BF27" s="457"/>
      <c r="BG27" s="457"/>
      <c r="BH27" s="457"/>
      <c r="BI27" s="457"/>
      <c r="BJ27" s="457"/>
      <c r="BK27" s="457"/>
      <c r="BL27" s="457"/>
      <c r="BM27" s="458"/>
      <c r="BN27" s="453" t="s">
        <v>122</v>
      </c>
      <c r="BO27" s="454"/>
      <c r="BP27" s="454"/>
      <c r="BQ27" s="454"/>
      <c r="BR27" s="454"/>
      <c r="BS27" s="454"/>
      <c r="BT27" s="454"/>
      <c r="BU27" s="455"/>
      <c r="BV27" s="453" t="s">
        <v>122</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174</v>
      </c>
      <c r="F28" s="376"/>
      <c r="G28" s="376"/>
      <c r="H28" s="376"/>
      <c r="I28" s="376"/>
      <c r="J28" s="376"/>
      <c r="K28" s="377"/>
      <c r="L28" s="372">
        <v>1</v>
      </c>
      <c r="M28" s="373"/>
      <c r="N28" s="373"/>
      <c r="O28" s="373"/>
      <c r="P28" s="374"/>
      <c r="Q28" s="372">
        <v>2790</v>
      </c>
      <c r="R28" s="373"/>
      <c r="S28" s="373"/>
      <c r="T28" s="373"/>
      <c r="U28" s="373"/>
      <c r="V28" s="374"/>
      <c r="W28" s="462"/>
      <c r="X28" s="399"/>
      <c r="Y28" s="400"/>
      <c r="Z28" s="375" t="s">
        <v>175</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176</v>
      </c>
      <c r="AZ28" s="437"/>
      <c r="BA28" s="437"/>
      <c r="BB28" s="438"/>
      <c r="BC28" s="445" t="s">
        <v>46</v>
      </c>
      <c r="BD28" s="446"/>
      <c r="BE28" s="446"/>
      <c r="BF28" s="446"/>
      <c r="BG28" s="446"/>
      <c r="BH28" s="446"/>
      <c r="BI28" s="446"/>
      <c r="BJ28" s="446"/>
      <c r="BK28" s="446"/>
      <c r="BL28" s="446"/>
      <c r="BM28" s="447"/>
      <c r="BN28" s="448">
        <v>942023</v>
      </c>
      <c r="BO28" s="449"/>
      <c r="BP28" s="449"/>
      <c r="BQ28" s="449"/>
      <c r="BR28" s="449"/>
      <c r="BS28" s="449"/>
      <c r="BT28" s="449"/>
      <c r="BU28" s="450"/>
      <c r="BV28" s="448">
        <v>1173620</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177</v>
      </c>
      <c r="F29" s="376"/>
      <c r="G29" s="376"/>
      <c r="H29" s="376"/>
      <c r="I29" s="376"/>
      <c r="J29" s="376"/>
      <c r="K29" s="377"/>
      <c r="L29" s="372">
        <v>14</v>
      </c>
      <c r="M29" s="373"/>
      <c r="N29" s="373"/>
      <c r="O29" s="373"/>
      <c r="P29" s="374"/>
      <c r="Q29" s="372">
        <v>2590</v>
      </c>
      <c r="R29" s="373"/>
      <c r="S29" s="373"/>
      <c r="T29" s="373"/>
      <c r="U29" s="373"/>
      <c r="V29" s="374"/>
      <c r="W29" s="463"/>
      <c r="X29" s="464"/>
      <c r="Y29" s="465"/>
      <c r="Z29" s="375" t="s">
        <v>178</v>
      </c>
      <c r="AA29" s="376"/>
      <c r="AB29" s="376"/>
      <c r="AC29" s="376"/>
      <c r="AD29" s="376"/>
      <c r="AE29" s="376"/>
      <c r="AF29" s="376"/>
      <c r="AG29" s="377"/>
      <c r="AH29" s="372">
        <v>202</v>
      </c>
      <c r="AI29" s="373"/>
      <c r="AJ29" s="373"/>
      <c r="AK29" s="373"/>
      <c r="AL29" s="374"/>
      <c r="AM29" s="372">
        <v>634078</v>
      </c>
      <c r="AN29" s="373"/>
      <c r="AO29" s="373"/>
      <c r="AP29" s="373"/>
      <c r="AQ29" s="373"/>
      <c r="AR29" s="374"/>
      <c r="AS29" s="372">
        <v>3139</v>
      </c>
      <c r="AT29" s="373"/>
      <c r="AU29" s="373"/>
      <c r="AV29" s="373"/>
      <c r="AW29" s="373"/>
      <c r="AX29" s="432"/>
      <c r="AY29" s="439"/>
      <c r="AZ29" s="440"/>
      <c r="BA29" s="440"/>
      <c r="BB29" s="441"/>
      <c r="BC29" s="433" t="s">
        <v>179</v>
      </c>
      <c r="BD29" s="434"/>
      <c r="BE29" s="434"/>
      <c r="BF29" s="434"/>
      <c r="BG29" s="434"/>
      <c r="BH29" s="434"/>
      <c r="BI29" s="434"/>
      <c r="BJ29" s="434"/>
      <c r="BK29" s="434"/>
      <c r="BL29" s="434"/>
      <c r="BM29" s="435"/>
      <c r="BN29" s="419">
        <v>250763</v>
      </c>
      <c r="BO29" s="420"/>
      <c r="BP29" s="420"/>
      <c r="BQ29" s="420"/>
      <c r="BR29" s="420"/>
      <c r="BS29" s="420"/>
      <c r="BT29" s="420"/>
      <c r="BU29" s="421"/>
      <c r="BV29" s="419">
        <v>211089</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180</v>
      </c>
      <c r="X30" s="387"/>
      <c r="Y30" s="387"/>
      <c r="Z30" s="387"/>
      <c r="AA30" s="387"/>
      <c r="AB30" s="387"/>
      <c r="AC30" s="387"/>
      <c r="AD30" s="387"/>
      <c r="AE30" s="387"/>
      <c r="AF30" s="387"/>
      <c r="AG30" s="388"/>
      <c r="AH30" s="389">
        <v>98</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2047107</v>
      </c>
      <c r="BO30" s="454"/>
      <c r="BP30" s="454"/>
      <c r="BQ30" s="454"/>
      <c r="BR30" s="454"/>
      <c r="BS30" s="454"/>
      <c r="BT30" s="454"/>
      <c r="BU30" s="455"/>
      <c r="BV30" s="453">
        <v>2131529</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181</v>
      </c>
      <c r="D32" s="378"/>
      <c r="E32" s="378"/>
      <c r="F32" s="378"/>
      <c r="G32" s="378"/>
      <c r="H32" s="378"/>
      <c r="I32" s="378"/>
      <c r="J32" s="378"/>
      <c r="K32" s="378"/>
      <c r="L32" s="378"/>
      <c r="M32" s="378"/>
      <c r="N32" s="378"/>
      <c r="O32" s="378"/>
      <c r="P32" s="378"/>
      <c r="Q32" s="378"/>
      <c r="R32" s="378"/>
      <c r="S32" s="378"/>
      <c r="U32" s="379" t="s">
        <v>182</v>
      </c>
      <c r="V32" s="379"/>
      <c r="W32" s="379"/>
      <c r="X32" s="379"/>
      <c r="Y32" s="379"/>
      <c r="Z32" s="379"/>
      <c r="AA32" s="379"/>
      <c r="AB32" s="379"/>
      <c r="AC32" s="379"/>
      <c r="AD32" s="379"/>
      <c r="AE32" s="379"/>
      <c r="AF32" s="379"/>
      <c r="AG32" s="379"/>
      <c r="AH32" s="379"/>
      <c r="AI32" s="379"/>
      <c r="AJ32" s="379"/>
      <c r="AK32" s="379"/>
      <c r="AM32" s="379" t="s">
        <v>183</v>
      </c>
      <c r="AN32" s="379"/>
      <c r="AO32" s="379"/>
      <c r="AP32" s="379"/>
      <c r="AQ32" s="379"/>
      <c r="AR32" s="379"/>
      <c r="AS32" s="379"/>
      <c r="AT32" s="379"/>
      <c r="AU32" s="379"/>
      <c r="AV32" s="379"/>
      <c r="AW32" s="379"/>
      <c r="AX32" s="379"/>
      <c r="AY32" s="379"/>
      <c r="AZ32" s="379"/>
      <c r="BA32" s="379"/>
      <c r="BB32" s="379"/>
      <c r="BC32" s="379"/>
      <c r="BE32" s="379" t="s">
        <v>184</v>
      </c>
      <c r="BF32" s="379"/>
      <c r="BG32" s="379"/>
      <c r="BH32" s="379"/>
      <c r="BI32" s="379"/>
      <c r="BJ32" s="379"/>
      <c r="BK32" s="379"/>
      <c r="BL32" s="379"/>
      <c r="BM32" s="379"/>
      <c r="BN32" s="379"/>
      <c r="BO32" s="379"/>
      <c r="BP32" s="379"/>
      <c r="BQ32" s="379"/>
      <c r="BR32" s="379"/>
      <c r="BS32" s="379"/>
      <c r="BT32" s="379"/>
      <c r="BU32" s="379"/>
      <c r="BW32" s="379" t="s">
        <v>185</v>
      </c>
      <c r="BX32" s="379"/>
      <c r="BY32" s="379"/>
      <c r="BZ32" s="379"/>
      <c r="CA32" s="379"/>
      <c r="CB32" s="379"/>
      <c r="CC32" s="379"/>
      <c r="CD32" s="379"/>
      <c r="CE32" s="379"/>
      <c r="CF32" s="379"/>
      <c r="CG32" s="379"/>
      <c r="CH32" s="379"/>
      <c r="CI32" s="379"/>
      <c r="CJ32" s="379"/>
      <c r="CK32" s="379"/>
      <c r="CL32" s="379"/>
      <c r="CM32" s="379"/>
      <c r="CO32" s="379" t="s">
        <v>186</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187</v>
      </c>
      <c r="D33" s="371"/>
      <c r="E33" s="370" t="s">
        <v>188</v>
      </c>
      <c r="F33" s="370"/>
      <c r="G33" s="370"/>
      <c r="H33" s="370"/>
      <c r="I33" s="370"/>
      <c r="J33" s="370"/>
      <c r="K33" s="370"/>
      <c r="L33" s="370"/>
      <c r="M33" s="370"/>
      <c r="N33" s="370"/>
      <c r="O33" s="370"/>
      <c r="P33" s="370"/>
      <c r="Q33" s="370"/>
      <c r="R33" s="370"/>
      <c r="S33" s="370"/>
      <c r="T33" s="206"/>
      <c r="U33" s="371" t="s">
        <v>187</v>
      </c>
      <c r="V33" s="371"/>
      <c r="W33" s="370" t="s">
        <v>188</v>
      </c>
      <c r="X33" s="370"/>
      <c r="Y33" s="370"/>
      <c r="Z33" s="370"/>
      <c r="AA33" s="370"/>
      <c r="AB33" s="370"/>
      <c r="AC33" s="370"/>
      <c r="AD33" s="370"/>
      <c r="AE33" s="370"/>
      <c r="AF33" s="370"/>
      <c r="AG33" s="370"/>
      <c r="AH33" s="370"/>
      <c r="AI33" s="370"/>
      <c r="AJ33" s="370"/>
      <c r="AK33" s="370"/>
      <c r="AL33" s="206"/>
      <c r="AM33" s="371" t="s">
        <v>187</v>
      </c>
      <c r="AN33" s="371"/>
      <c r="AO33" s="370" t="s">
        <v>188</v>
      </c>
      <c r="AP33" s="370"/>
      <c r="AQ33" s="370"/>
      <c r="AR33" s="370"/>
      <c r="AS33" s="370"/>
      <c r="AT33" s="370"/>
      <c r="AU33" s="370"/>
      <c r="AV33" s="370"/>
      <c r="AW33" s="370"/>
      <c r="AX33" s="370"/>
      <c r="AY33" s="370"/>
      <c r="AZ33" s="370"/>
      <c r="BA33" s="370"/>
      <c r="BB33" s="370"/>
      <c r="BC33" s="370"/>
      <c r="BD33" s="207"/>
      <c r="BE33" s="370" t="s">
        <v>189</v>
      </c>
      <c r="BF33" s="370"/>
      <c r="BG33" s="370" t="s">
        <v>190</v>
      </c>
      <c r="BH33" s="370"/>
      <c r="BI33" s="370"/>
      <c r="BJ33" s="370"/>
      <c r="BK33" s="370"/>
      <c r="BL33" s="370"/>
      <c r="BM33" s="370"/>
      <c r="BN33" s="370"/>
      <c r="BO33" s="370"/>
      <c r="BP33" s="370"/>
      <c r="BQ33" s="370"/>
      <c r="BR33" s="370"/>
      <c r="BS33" s="370"/>
      <c r="BT33" s="370"/>
      <c r="BU33" s="370"/>
      <c r="BV33" s="207"/>
      <c r="BW33" s="371" t="s">
        <v>189</v>
      </c>
      <c r="BX33" s="371"/>
      <c r="BY33" s="370" t="s">
        <v>191</v>
      </c>
      <c r="BZ33" s="370"/>
      <c r="CA33" s="370"/>
      <c r="CB33" s="370"/>
      <c r="CC33" s="370"/>
      <c r="CD33" s="370"/>
      <c r="CE33" s="370"/>
      <c r="CF33" s="370"/>
      <c r="CG33" s="370"/>
      <c r="CH33" s="370"/>
      <c r="CI33" s="370"/>
      <c r="CJ33" s="370"/>
      <c r="CK33" s="370"/>
      <c r="CL33" s="370"/>
      <c r="CM33" s="370"/>
      <c r="CN33" s="206"/>
      <c r="CO33" s="371" t="s">
        <v>187</v>
      </c>
      <c r="CP33" s="371"/>
      <c r="CQ33" s="370" t="s">
        <v>192</v>
      </c>
      <c r="CR33" s="370"/>
      <c r="CS33" s="370"/>
      <c r="CT33" s="370"/>
      <c r="CU33" s="370"/>
      <c r="CV33" s="370"/>
      <c r="CW33" s="370"/>
      <c r="CX33" s="370"/>
      <c r="CY33" s="370"/>
      <c r="CZ33" s="370"/>
      <c r="DA33" s="370"/>
      <c r="DB33" s="370"/>
      <c r="DC33" s="370"/>
      <c r="DD33" s="370"/>
      <c r="DE33" s="370"/>
      <c r="DF33" s="206"/>
      <c r="DG33" s="369" t="s">
        <v>193</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潮来市国民健康保険特別会計</v>
      </c>
      <c r="X34" s="368"/>
      <c r="Y34" s="368"/>
      <c r="Z34" s="368"/>
      <c r="AA34" s="368"/>
      <c r="AB34" s="368"/>
      <c r="AC34" s="368"/>
      <c r="AD34" s="368"/>
      <c r="AE34" s="368"/>
      <c r="AF34" s="368"/>
      <c r="AG34" s="368"/>
      <c r="AH34" s="368"/>
      <c r="AI34" s="368"/>
      <c r="AJ34" s="368"/>
      <c r="AK34" s="368"/>
      <c r="AL34" s="181"/>
      <c r="AM34" s="367">
        <f>IF(AO34="","",MAX(C34:D43,U34:V43)+1)</f>
        <v>5</v>
      </c>
      <c r="AN34" s="367"/>
      <c r="AO34" s="368" t="str">
        <f>IF('各会計、関係団体の財政状況及び健全化判断比率'!B31="","",'各会計、関係団体の財政状況及び健全化判断比率'!B31)</f>
        <v>潮来市下水道事業会計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8</v>
      </c>
      <c r="BX34" s="367"/>
      <c r="BY34" s="368" t="str">
        <f>IF('各会計、関係団体の財政状況及び健全化判断比率'!B68="","",'各会計、関係団体の財政状況及び健全化判断比率'!B68)</f>
        <v>鹿行広域事務組合一般会計</v>
      </c>
      <c r="BZ34" s="368"/>
      <c r="CA34" s="368"/>
      <c r="CB34" s="368"/>
      <c r="CC34" s="368"/>
      <c r="CD34" s="368"/>
      <c r="CE34" s="368"/>
      <c r="CF34" s="368"/>
      <c r="CG34" s="368"/>
      <c r="CH34" s="368"/>
      <c r="CI34" s="368"/>
      <c r="CJ34" s="368"/>
      <c r="CK34" s="368"/>
      <c r="CL34" s="368"/>
      <c r="CM34" s="368"/>
      <c r="CN34" s="181"/>
      <c r="CO34" s="367">
        <f>IF(CQ34="","",MAX(C34:D43,U34:V43,AM34:AN43,BE34:BF43,BW34:BX43)+1)</f>
        <v>18</v>
      </c>
      <c r="CP34" s="367"/>
      <c r="CQ34" s="368" t="str">
        <f>IF('各会計、関係団体の財政状況及び健全化判断比率'!BS7="","",'各会計、関係団体の財政状況及び健全化判断比率'!BS7)</f>
        <v>潮来市開発公社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潮来市介護保険特別会計</v>
      </c>
      <c r="X35" s="368"/>
      <c r="Y35" s="368"/>
      <c r="Z35" s="368"/>
      <c r="AA35" s="368"/>
      <c r="AB35" s="368"/>
      <c r="AC35" s="368"/>
      <c r="AD35" s="368"/>
      <c r="AE35" s="368"/>
      <c r="AF35" s="368"/>
      <c r="AG35" s="368"/>
      <c r="AH35" s="368"/>
      <c r="AI35" s="368"/>
      <c r="AJ35" s="368"/>
      <c r="AK35" s="368"/>
      <c r="AL35" s="181"/>
      <c r="AM35" s="367">
        <f t="shared" ref="AM35:AM43" si="0">IF(AO35="","",AM34+1)</f>
        <v>6</v>
      </c>
      <c r="AN35" s="367"/>
      <c r="AO35" s="368" t="str">
        <f>IF('各会計、関係団体の財政状況及び健全化判断比率'!B32="","",'各会計、関係団体の財政状況及び健全化判断比率'!B32)</f>
        <v>潮来市水道事業会計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9</v>
      </c>
      <c r="BX35" s="367"/>
      <c r="BY35" s="368" t="str">
        <f>IF('各会計、関係団体の財政状況及び健全化判断比率'!B69="","",'各会計、関係団体の財政状況及び健全化判断比率'!B69)</f>
        <v>鹿行広域事務組合養護老人ホーム事業特別会計</v>
      </c>
      <c r="BZ35" s="368"/>
      <c r="CA35" s="368"/>
      <c r="CB35" s="368"/>
      <c r="CC35" s="368"/>
      <c r="CD35" s="368"/>
      <c r="CE35" s="368"/>
      <c r="CF35" s="368"/>
      <c r="CG35" s="368"/>
      <c r="CH35" s="368"/>
      <c r="CI35" s="368"/>
      <c r="CJ35" s="368"/>
      <c r="CK35" s="368"/>
      <c r="CL35" s="368"/>
      <c r="CM35" s="368"/>
      <c r="CN35" s="181"/>
      <c r="CO35" s="367">
        <f t="shared" ref="CO35:CO43" si="3">IF(CQ35="","",CO34+1)</f>
        <v>19</v>
      </c>
      <c r="CP35" s="367"/>
      <c r="CQ35" s="368" t="str">
        <f>IF('各会計、関係団体の財政状況及び健全化判断比率'!BS8="","",'各会計、関係団体の財政状況及び健全化判断比率'!BS8)</f>
        <v>いたこ</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潮来市後期高齢者医療特別会計</v>
      </c>
      <c r="X36" s="368"/>
      <c r="Y36" s="368"/>
      <c r="Z36" s="368"/>
      <c r="AA36" s="368"/>
      <c r="AB36" s="368"/>
      <c r="AC36" s="368"/>
      <c r="AD36" s="368"/>
      <c r="AE36" s="368"/>
      <c r="AF36" s="368"/>
      <c r="AG36" s="368"/>
      <c r="AH36" s="368"/>
      <c r="AI36" s="368"/>
      <c r="AJ36" s="368"/>
      <c r="AK36" s="368"/>
      <c r="AL36" s="181"/>
      <c r="AM36" s="367">
        <f t="shared" si="0"/>
        <v>7</v>
      </c>
      <c r="AN36" s="367"/>
      <c r="AO36" s="368" t="str">
        <f>IF('各会計、関係団体の財政状況及び健全化判断比率'!B33="","",'各会計、関係団体の財政状況及び健全化判断比率'!B33)</f>
        <v>潮来市工業用水道事業会計</v>
      </c>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10</v>
      </c>
      <c r="BX36" s="367"/>
      <c r="BY36" s="368" t="str">
        <f>IF('各会計、関係団体の財政状況及び健全化判断比率'!B70="","",'各会計、関係団体の財政状況及び健全化判断比率'!B70)</f>
        <v>鹿行広域事務組合消防特別会計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11</v>
      </c>
      <c r="BX37" s="367"/>
      <c r="BY37" s="368" t="str">
        <f>IF('各会計、関係団体の財政状況及び健全化判断比率'!B71="","",'各会計、関係団体の財政状況及び健全化判断比率'!B71)</f>
        <v>鹿行広域事務組合火葬場事業特別会計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12</v>
      </c>
      <c r="BX38" s="367"/>
      <c r="BY38" s="368" t="str">
        <f>IF('各会計、関係団体の財政状況及び健全化判断比率'!B72="","",'各会計、関係団体の財政状況及び健全化判断比率'!B72)</f>
        <v>鹿行広域事務組合審査会事業特別会計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13</v>
      </c>
      <c r="BX39" s="367"/>
      <c r="BY39" s="368" t="str">
        <f>IF('各会計、関係団体の財政状況及び健全化判断比率'!B73="","",'各会計、関係団体の財政状況及び健全化判断比率'!B73)</f>
        <v xml:space="preserve">茨城県市町村総合事務組合一般会計 </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14</v>
      </c>
      <c r="BX40" s="367"/>
      <c r="BY40" s="368" t="str">
        <f>IF('各会計、関係団体の財政状況及び健全化判断比率'!B74="","",'各会計、関係団体の財政状況及び健全化判断比率'!B74)</f>
        <v>茨城県市町村総合事務組合県民交通災害共済事業特別会計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15</v>
      </c>
      <c r="BX41" s="367"/>
      <c r="BY41" s="368" t="str">
        <f>IF('各会計、関係団体の財政状況及び健全化判断比率'!B75="","",'各会計、関係団体の財政状況及び健全化判断比率'!B75)</f>
        <v xml:space="preserve">茨城租税債権管理機構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16</v>
      </c>
      <c r="BX42" s="367"/>
      <c r="BY42" s="368" t="str">
        <f>IF('各会計、関係団体の財政状況及び健全化判断比率'!B76="","",'各会計、関係団体の財政状況及び健全化判断比率'!B76)</f>
        <v>茨城県後期高齢者医療広域連合一般会計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f t="shared" si="2"/>
        <v>17</v>
      </c>
      <c r="BX43" s="367"/>
      <c r="BY43" s="368" t="str">
        <f>IF('各会計、関係団体の財政状況及び健全化判断比率'!B77="","",'各会計、関係団体の財政状況及び健全化判断比率'!B77)</f>
        <v>茨城県後期高齢者医療広域連合後期高齢者医療特別会計</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194</v>
      </c>
      <c r="E46" s="364" t="s">
        <v>195</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196</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197</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198</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199</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200</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201</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202</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ugA2Vj1ysyAz1HKZ9qoL0seHVahovCKDTI0Gjc4b1vT1xlr69CRAgS1TKjv6Dg0DrUz+2ZSjyGNRQ1c1noT2Dw==" saltValue="6Voh+8f+pXq7YfGDMY3TK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75" zoomScaleNormal="75"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203</v>
      </c>
      <c r="DI1" s="718"/>
      <c r="DJ1" s="718"/>
      <c r="DK1" s="718"/>
      <c r="DL1" s="718"/>
      <c r="DM1" s="718"/>
      <c r="DN1" s="719"/>
      <c r="DO1" s="214"/>
      <c r="DP1" s="717" t="s">
        <v>204</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206</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207</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208</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209</v>
      </c>
      <c r="S4" s="674"/>
      <c r="T4" s="674"/>
      <c r="U4" s="674"/>
      <c r="V4" s="674"/>
      <c r="W4" s="674"/>
      <c r="X4" s="674"/>
      <c r="Y4" s="675"/>
      <c r="Z4" s="673" t="s">
        <v>210</v>
      </c>
      <c r="AA4" s="674"/>
      <c r="AB4" s="674"/>
      <c r="AC4" s="675"/>
      <c r="AD4" s="673" t="s">
        <v>211</v>
      </c>
      <c r="AE4" s="674"/>
      <c r="AF4" s="674"/>
      <c r="AG4" s="674"/>
      <c r="AH4" s="674"/>
      <c r="AI4" s="674"/>
      <c r="AJ4" s="674"/>
      <c r="AK4" s="675"/>
      <c r="AL4" s="673" t="s">
        <v>210</v>
      </c>
      <c r="AM4" s="674"/>
      <c r="AN4" s="674"/>
      <c r="AO4" s="675"/>
      <c r="AP4" s="720" t="s">
        <v>212</v>
      </c>
      <c r="AQ4" s="720"/>
      <c r="AR4" s="720"/>
      <c r="AS4" s="720"/>
      <c r="AT4" s="720"/>
      <c r="AU4" s="720"/>
      <c r="AV4" s="720"/>
      <c r="AW4" s="720"/>
      <c r="AX4" s="720"/>
      <c r="AY4" s="720"/>
      <c r="AZ4" s="720"/>
      <c r="BA4" s="720"/>
      <c r="BB4" s="720"/>
      <c r="BC4" s="720"/>
      <c r="BD4" s="720"/>
      <c r="BE4" s="720"/>
      <c r="BF4" s="720"/>
      <c r="BG4" s="720" t="s">
        <v>213</v>
      </c>
      <c r="BH4" s="720"/>
      <c r="BI4" s="720"/>
      <c r="BJ4" s="720"/>
      <c r="BK4" s="720"/>
      <c r="BL4" s="720"/>
      <c r="BM4" s="720"/>
      <c r="BN4" s="720"/>
      <c r="BO4" s="720" t="s">
        <v>210</v>
      </c>
      <c r="BP4" s="720"/>
      <c r="BQ4" s="720"/>
      <c r="BR4" s="720"/>
      <c r="BS4" s="720" t="s">
        <v>214</v>
      </c>
      <c r="BT4" s="720"/>
      <c r="BU4" s="720"/>
      <c r="BV4" s="720"/>
      <c r="BW4" s="720"/>
      <c r="BX4" s="720"/>
      <c r="BY4" s="720"/>
      <c r="BZ4" s="720"/>
      <c r="CA4" s="720"/>
      <c r="CB4" s="720"/>
      <c r="CD4" s="673" t="s">
        <v>215</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216</v>
      </c>
      <c r="C5" s="680"/>
      <c r="D5" s="680"/>
      <c r="E5" s="680"/>
      <c r="F5" s="680"/>
      <c r="G5" s="680"/>
      <c r="H5" s="680"/>
      <c r="I5" s="680"/>
      <c r="J5" s="680"/>
      <c r="K5" s="680"/>
      <c r="L5" s="680"/>
      <c r="M5" s="680"/>
      <c r="N5" s="680"/>
      <c r="O5" s="680"/>
      <c r="P5" s="680"/>
      <c r="Q5" s="681"/>
      <c r="R5" s="676">
        <v>3223745</v>
      </c>
      <c r="S5" s="677"/>
      <c r="T5" s="677"/>
      <c r="U5" s="677"/>
      <c r="V5" s="677"/>
      <c r="W5" s="677"/>
      <c r="X5" s="677"/>
      <c r="Y5" s="702"/>
      <c r="Z5" s="715">
        <v>22.7</v>
      </c>
      <c r="AA5" s="715"/>
      <c r="AB5" s="715"/>
      <c r="AC5" s="715"/>
      <c r="AD5" s="716">
        <v>3223745</v>
      </c>
      <c r="AE5" s="716"/>
      <c r="AF5" s="716"/>
      <c r="AG5" s="716"/>
      <c r="AH5" s="716"/>
      <c r="AI5" s="716"/>
      <c r="AJ5" s="716"/>
      <c r="AK5" s="716"/>
      <c r="AL5" s="703">
        <v>41.8</v>
      </c>
      <c r="AM5" s="685"/>
      <c r="AN5" s="685"/>
      <c r="AO5" s="704"/>
      <c r="AP5" s="679" t="s">
        <v>217</v>
      </c>
      <c r="AQ5" s="680"/>
      <c r="AR5" s="680"/>
      <c r="AS5" s="680"/>
      <c r="AT5" s="680"/>
      <c r="AU5" s="680"/>
      <c r="AV5" s="680"/>
      <c r="AW5" s="680"/>
      <c r="AX5" s="680"/>
      <c r="AY5" s="680"/>
      <c r="AZ5" s="680"/>
      <c r="BA5" s="680"/>
      <c r="BB5" s="680"/>
      <c r="BC5" s="680"/>
      <c r="BD5" s="680"/>
      <c r="BE5" s="680"/>
      <c r="BF5" s="681"/>
      <c r="BG5" s="621">
        <v>3216392</v>
      </c>
      <c r="BH5" s="622"/>
      <c r="BI5" s="622"/>
      <c r="BJ5" s="622"/>
      <c r="BK5" s="622"/>
      <c r="BL5" s="622"/>
      <c r="BM5" s="622"/>
      <c r="BN5" s="623"/>
      <c r="BO5" s="659">
        <v>99.8</v>
      </c>
      <c r="BP5" s="659"/>
      <c r="BQ5" s="659"/>
      <c r="BR5" s="659"/>
      <c r="BS5" s="660" t="s">
        <v>122</v>
      </c>
      <c r="BT5" s="660"/>
      <c r="BU5" s="660"/>
      <c r="BV5" s="660"/>
      <c r="BW5" s="660"/>
      <c r="BX5" s="660"/>
      <c r="BY5" s="660"/>
      <c r="BZ5" s="660"/>
      <c r="CA5" s="660"/>
      <c r="CB5" s="698"/>
      <c r="CD5" s="673" t="s">
        <v>212</v>
      </c>
      <c r="CE5" s="674"/>
      <c r="CF5" s="674"/>
      <c r="CG5" s="674"/>
      <c r="CH5" s="674"/>
      <c r="CI5" s="674"/>
      <c r="CJ5" s="674"/>
      <c r="CK5" s="674"/>
      <c r="CL5" s="674"/>
      <c r="CM5" s="674"/>
      <c r="CN5" s="674"/>
      <c r="CO5" s="674"/>
      <c r="CP5" s="674"/>
      <c r="CQ5" s="675"/>
      <c r="CR5" s="673" t="s">
        <v>218</v>
      </c>
      <c r="CS5" s="674"/>
      <c r="CT5" s="674"/>
      <c r="CU5" s="674"/>
      <c r="CV5" s="674"/>
      <c r="CW5" s="674"/>
      <c r="CX5" s="674"/>
      <c r="CY5" s="675"/>
      <c r="CZ5" s="673" t="s">
        <v>210</v>
      </c>
      <c r="DA5" s="674"/>
      <c r="DB5" s="674"/>
      <c r="DC5" s="675"/>
      <c r="DD5" s="673" t="s">
        <v>219</v>
      </c>
      <c r="DE5" s="674"/>
      <c r="DF5" s="674"/>
      <c r="DG5" s="674"/>
      <c r="DH5" s="674"/>
      <c r="DI5" s="674"/>
      <c r="DJ5" s="674"/>
      <c r="DK5" s="674"/>
      <c r="DL5" s="674"/>
      <c r="DM5" s="674"/>
      <c r="DN5" s="674"/>
      <c r="DO5" s="674"/>
      <c r="DP5" s="675"/>
      <c r="DQ5" s="673" t="s">
        <v>220</v>
      </c>
      <c r="DR5" s="674"/>
      <c r="DS5" s="674"/>
      <c r="DT5" s="674"/>
      <c r="DU5" s="674"/>
      <c r="DV5" s="674"/>
      <c r="DW5" s="674"/>
      <c r="DX5" s="674"/>
      <c r="DY5" s="674"/>
      <c r="DZ5" s="674"/>
      <c r="EA5" s="674"/>
      <c r="EB5" s="674"/>
      <c r="EC5" s="675"/>
    </row>
    <row r="6" spans="2:143" ht="11.25" customHeight="1" x14ac:dyDescent="0.15">
      <c r="B6" s="618" t="s">
        <v>221</v>
      </c>
      <c r="C6" s="619"/>
      <c r="D6" s="619"/>
      <c r="E6" s="619"/>
      <c r="F6" s="619"/>
      <c r="G6" s="619"/>
      <c r="H6" s="619"/>
      <c r="I6" s="619"/>
      <c r="J6" s="619"/>
      <c r="K6" s="619"/>
      <c r="L6" s="619"/>
      <c r="M6" s="619"/>
      <c r="N6" s="619"/>
      <c r="O6" s="619"/>
      <c r="P6" s="619"/>
      <c r="Q6" s="620"/>
      <c r="R6" s="621">
        <v>144821</v>
      </c>
      <c r="S6" s="622"/>
      <c r="T6" s="622"/>
      <c r="U6" s="622"/>
      <c r="V6" s="622"/>
      <c r="W6" s="622"/>
      <c r="X6" s="622"/>
      <c r="Y6" s="623"/>
      <c r="Z6" s="659">
        <v>1</v>
      </c>
      <c r="AA6" s="659"/>
      <c r="AB6" s="659"/>
      <c r="AC6" s="659"/>
      <c r="AD6" s="660">
        <v>144821</v>
      </c>
      <c r="AE6" s="660"/>
      <c r="AF6" s="660"/>
      <c r="AG6" s="660"/>
      <c r="AH6" s="660"/>
      <c r="AI6" s="660"/>
      <c r="AJ6" s="660"/>
      <c r="AK6" s="660"/>
      <c r="AL6" s="624">
        <v>1.9</v>
      </c>
      <c r="AM6" s="625"/>
      <c r="AN6" s="625"/>
      <c r="AO6" s="661"/>
      <c r="AP6" s="618" t="s">
        <v>222</v>
      </c>
      <c r="AQ6" s="619"/>
      <c r="AR6" s="619"/>
      <c r="AS6" s="619"/>
      <c r="AT6" s="619"/>
      <c r="AU6" s="619"/>
      <c r="AV6" s="619"/>
      <c r="AW6" s="619"/>
      <c r="AX6" s="619"/>
      <c r="AY6" s="619"/>
      <c r="AZ6" s="619"/>
      <c r="BA6" s="619"/>
      <c r="BB6" s="619"/>
      <c r="BC6" s="619"/>
      <c r="BD6" s="619"/>
      <c r="BE6" s="619"/>
      <c r="BF6" s="620"/>
      <c r="BG6" s="621">
        <v>3216392</v>
      </c>
      <c r="BH6" s="622"/>
      <c r="BI6" s="622"/>
      <c r="BJ6" s="622"/>
      <c r="BK6" s="622"/>
      <c r="BL6" s="622"/>
      <c r="BM6" s="622"/>
      <c r="BN6" s="623"/>
      <c r="BO6" s="659">
        <v>99.8</v>
      </c>
      <c r="BP6" s="659"/>
      <c r="BQ6" s="659"/>
      <c r="BR6" s="659"/>
      <c r="BS6" s="660" t="s">
        <v>122</v>
      </c>
      <c r="BT6" s="660"/>
      <c r="BU6" s="660"/>
      <c r="BV6" s="660"/>
      <c r="BW6" s="660"/>
      <c r="BX6" s="660"/>
      <c r="BY6" s="660"/>
      <c r="BZ6" s="660"/>
      <c r="CA6" s="660"/>
      <c r="CB6" s="698"/>
      <c r="CD6" s="679" t="s">
        <v>223</v>
      </c>
      <c r="CE6" s="680"/>
      <c r="CF6" s="680"/>
      <c r="CG6" s="680"/>
      <c r="CH6" s="680"/>
      <c r="CI6" s="680"/>
      <c r="CJ6" s="680"/>
      <c r="CK6" s="680"/>
      <c r="CL6" s="680"/>
      <c r="CM6" s="680"/>
      <c r="CN6" s="680"/>
      <c r="CO6" s="680"/>
      <c r="CP6" s="680"/>
      <c r="CQ6" s="681"/>
      <c r="CR6" s="621">
        <v>124097</v>
      </c>
      <c r="CS6" s="622"/>
      <c r="CT6" s="622"/>
      <c r="CU6" s="622"/>
      <c r="CV6" s="622"/>
      <c r="CW6" s="622"/>
      <c r="CX6" s="622"/>
      <c r="CY6" s="623"/>
      <c r="CZ6" s="703">
        <v>0.9</v>
      </c>
      <c r="DA6" s="685"/>
      <c r="DB6" s="685"/>
      <c r="DC6" s="705"/>
      <c r="DD6" s="627" t="s">
        <v>122</v>
      </c>
      <c r="DE6" s="622"/>
      <c r="DF6" s="622"/>
      <c r="DG6" s="622"/>
      <c r="DH6" s="622"/>
      <c r="DI6" s="622"/>
      <c r="DJ6" s="622"/>
      <c r="DK6" s="622"/>
      <c r="DL6" s="622"/>
      <c r="DM6" s="622"/>
      <c r="DN6" s="622"/>
      <c r="DO6" s="622"/>
      <c r="DP6" s="623"/>
      <c r="DQ6" s="627">
        <v>124097</v>
      </c>
      <c r="DR6" s="622"/>
      <c r="DS6" s="622"/>
      <c r="DT6" s="622"/>
      <c r="DU6" s="622"/>
      <c r="DV6" s="622"/>
      <c r="DW6" s="622"/>
      <c r="DX6" s="622"/>
      <c r="DY6" s="622"/>
      <c r="DZ6" s="622"/>
      <c r="EA6" s="622"/>
      <c r="EB6" s="622"/>
      <c r="EC6" s="658"/>
    </row>
    <row r="7" spans="2:143" ht="11.25" customHeight="1" x14ac:dyDescent="0.15">
      <c r="B7" s="618" t="s">
        <v>224</v>
      </c>
      <c r="C7" s="619"/>
      <c r="D7" s="619"/>
      <c r="E7" s="619"/>
      <c r="F7" s="619"/>
      <c r="G7" s="619"/>
      <c r="H7" s="619"/>
      <c r="I7" s="619"/>
      <c r="J7" s="619"/>
      <c r="K7" s="619"/>
      <c r="L7" s="619"/>
      <c r="M7" s="619"/>
      <c r="N7" s="619"/>
      <c r="O7" s="619"/>
      <c r="P7" s="619"/>
      <c r="Q7" s="620"/>
      <c r="R7" s="621">
        <v>1014</v>
      </c>
      <c r="S7" s="622"/>
      <c r="T7" s="622"/>
      <c r="U7" s="622"/>
      <c r="V7" s="622"/>
      <c r="W7" s="622"/>
      <c r="X7" s="622"/>
      <c r="Y7" s="623"/>
      <c r="Z7" s="659">
        <v>0</v>
      </c>
      <c r="AA7" s="659"/>
      <c r="AB7" s="659"/>
      <c r="AC7" s="659"/>
      <c r="AD7" s="660">
        <v>1014</v>
      </c>
      <c r="AE7" s="660"/>
      <c r="AF7" s="660"/>
      <c r="AG7" s="660"/>
      <c r="AH7" s="660"/>
      <c r="AI7" s="660"/>
      <c r="AJ7" s="660"/>
      <c r="AK7" s="660"/>
      <c r="AL7" s="624">
        <v>0</v>
      </c>
      <c r="AM7" s="625"/>
      <c r="AN7" s="625"/>
      <c r="AO7" s="661"/>
      <c r="AP7" s="618" t="s">
        <v>225</v>
      </c>
      <c r="AQ7" s="619"/>
      <c r="AR7" s="619"/>
      <c r="AS7" s="619"/>
      <c r="AT7" s="619"/>
      <c r="AU7" s="619"/>
      <c r="AV7" s="619"/>
      <c r="AW7" s="619"/>
      <c r="AX7" s="619"/>
      <c r="AY7" s="619"/>
      <c r="AZ7" s="619"/>
      <c r="BA7" s="619"/>
      <c r="BB7" s="619"/>
      <c r="BC7" s="619"/>
      <c r="BD7" s="619"/>
      <c r="BE7" s="619"/>
      <c r="BF7" s="620"/>
      <c r="BG7" s="621">
        <v>1487068</v>
      </c>
      <c r="BH7" s="622"/>
      <c r="BI7" s="622"/>
      <c r="BJ7" s="622"/>
      <c r="BK7" s="622"/>
      <c r="BL7" s="622"/>
      <c r="BM7" s="622"/>
      <c r="BN7" s="623"/>
      <c r="BO7" s="659">
        <v>46.1</v>
      </c>
      <c r="BP7" s="659"/>
      <c r="BQ7" s="659"/>
      <c r="BR7" s="659"/>
      <c r="BS7" s="660" t="s">
        <v>122</v>
      </c>
      <c r="BT7" s="660"/>
      <c r="BU7" s="660"/>
      <c r="BV7" s="660"/>
      <c r="BW7" s="660"/>
      <c r="BX7" s="660"/>
      <c r="BY7" s="660"/>
      <c r="BZ7" s="660"/>
      <c r="CA7" s="660"/>
      <c r="CB7" s="698"/>
      <c r="CD7" s="618" t="s">
        <v>226</v>
      </c>
      <c r="CE7" s="619"/>
      <c r="CF7" s="619"/>
      <c r="CG7" s="619"/>
      <c r="CH7" s="619"/>
      <c r="CI7" s="619"/>
      <c r="CJ7" s="619"/>
      <c r="CK7" s="619"/>
      <c r="CL7" s="619"/>
      <c r="CM7" s="619"/>
      <c r="CN7" s="619"/>
      <c r="CO7" s="619"/>
      <c r="CP7" s="619"/>
      <c r="CQ7" s="620"/>
      <c r="CR7" s="621">
        <v>1566588</v>
      </c>
      <c r="CS7" s="622"/>
      <c r="CT7" s="622"/>
      <c r="CU7" s="622"/>
      <c r="CV7" s="622"/>
      <c r="CW7" s="622"/>
      <c r="CX7" s="622"/>
      <c r="CY7" s="623"/>
      <c r="CZ7" s="659">
        <v>11.6</v>
      </c>
      <c r="DA7" s="659"/>
      <c r="DB7" s="659"/>
      <c r="DC7" s="659"/>
      <c r="DD7" s="627">
        <v>24711</v>
      </c>
      <c r="DE7" s="622"/>
      <c r="DF7" s="622"/>
      <c r="DG7" s="622"/>
      <c r="DH7" s="622"/>
      <c r="DI7" s="622"/>
      <c r="DJ7" s="622"/>
      <c r="DK7" s="622"/>
      <c r="DL7" s="622"/>
      <c r="DM7" s="622"/>
      <c r="DN7" s="622"/>
      <c r="DO7" s="622"/>
      <c r="DP7" s="623"/>
      <c r="DQ7" s="627">
        <v>1123561</v>
      </c>
      <c r="DR7" s="622"/>
      <c r="DS7" s="622"/>
      <c r="DT7" s="622"/>
      <c r="DU7" s="622"/>
      <c r="DV7" s="622"/>
      <c r="DW7" s="622"/>
      <c r="DX7" s="622"/>
      <c r="DY7" s="622"/>
      <c r="DZ7" s="622"/>
      <c r="EA7" s="622"/>
      <c r="EB7" s="622"/>
      <c r="EC7" s="658"/>
    </row>
    <row r="8" spans="2:143" ht="11.25" customHeight="1" x14ac:dyDescent="0.15">
      <c r="B8" s="618" t="s">
        <v>227</v>
      </c>
      <c r="C8" s="619"/>
      <c r="D8" s="619"/>
      <c r="E8" s="619"/>
      <c r="F8" s="619"/>
      <c r="G8" s="619"/>
      <c r="H8" s="619"/>
      <c r="I8" s="619"/>
      <c r="J8" s="619"/>
      <c r="K8" s="619"/>
      <c r="L8" s="619"/>
      <c r="M8" s="619"/>
      <c r="N8" s="619"/>
      <c r="O8" s="619"/>
      <c r="P8" s="619"/>
      <c r="Q8" s="620"/>
      <c r="R8" s="621">
        <v>19271</v>
      </c>
      <c r="S8" s="622"/>
      <c r="T8" s="622"/>
      <c r="U8" s="622"/>
      <c r="V8" s="622"/>
      <c r="W8" s="622"/>
      <c r="X8" s="622"/>
      <c r="Y8" s="623"/>
      <c r="Z8" s="659">
        <v>0.1</v>
      </c>
      <c r="AA8" s="659"/>
      <c r="AB8" s="659"/>
      <c r="AC8" s="659"/>
      <c r="AD8" s="660">
        <v>19271</v>
      </c>
      <c r="AE8" s="660"/>
      <c r="AF8" s="660"/>
      <c r="AG8" s="660"/>
      <c r="AH8" s="660"/>
      <c r="AI8" s="660"/>
      <c r="AJ8" s="660"/>
      <c r="AK8" s="660"/>
      <c r="AL8" s="624">
        <v>0.3</v>
      </c>
      <c r="AM8" s="625"/>
      <c r="AN8" s="625"/>
      <c r="AO8" s="661"/>
      <c r="AP8" s="618" t="s">
        <v>228</v>
      </c>
      <c r="AQ8" s="619"/>
      <c r="AR8" s="619"/>
      <c r="AS8" s="619"/>
      <c r="AT8" s="619"/>
      <c r="AU8" s="619"/>
      <c r="AV8" s="619"/>
      <c r="AW8" s="619"/>
      <c r="AX8" s="619"/>
      <c r="AY8" s="619"/>
      <c r="AZ8" s="619"/>
      <c r="BA8" s="619"/>
      <c r="BB8" s="619"/>
      <c r="BC8" s="619"/>
      <c r="BD8" s="619"/>
      <c r="BE8" s="619"/>
      <c r="BF8" s="620"/>
      <c r="BG8" s="621">
        <v>48327</v>
      </c>
      <c r="BH8" s="622"/>
      <c r="BI8" s="622"/>
      <c r="BJ8" s="622"/>
      <c r="BK8" s="622"/>
      <c r="BL8" s="622"/>
      <c r="BM8" s="622"/>
      <c r="BN8" s="623"/>
      <c r="BO8" s="659">
        <v>1.5</v>
      </c>
      <c r="BP8" s="659"/>
      <c r="BQ8" s="659"/>
      <c r="BR8" s="659"/>
      <c r="BS8" s="660" t="s">
        <v>122</v>
      </c>
      <c r="BT8" s="660"/>
      <c r="BU8" s="660"/>
      <c r="BV8" s="660"/>
      <c r="BW8" s="660"/>
      <c r="BX8" s="660"/>
      <c r="BY8" s="660"/>
      <c r="BZ8" s="660"/>
      <c r="CA8" s="660"/>
      <c r="CB8" s="698"/>
      <c r="CD8" s="618" t="s">
        <v>229</v>
      </c>
      <c r="CE8" s="619"/>
      <c r="CF8" s="619"/>
      <c r="CG8" s="619"/>
      <c r="CH8" s="619"/>
      <c r="CI8" s="619"/>
      <c r="CJ8" s="619"/>
      <c r="CK8" s="619"/>
      <c r="CL8" s="619"/>
      <c r="CM8" s="619"/>
      <c r="CN8" s="619"/>
      <c r="CO8" s="619"/>
      <c r="CP8" s="619"/>
      <c r="CQ8" s="620"/>
      <c r="CR8" s="621">
        <v>4972917</v>
      </c>
      <c r="CS8" s="622"/>
      <c r="CT8" s="622"/>
      <c r="CU8" s="622"/>
      <c r="CV8" s="622"/>
      <c r="CW8" s="622"/>
      <c r="CX8" s="622"/>
      <c r="CY8" s="623"/>
      <c r="CZ8" s="659">
        <v>36.799999999999997</v>
      </c>
      <c r="DA8" s="659"/>
      <c r="DB8" s="659"/>
      <c r="DC8" s="659"/>
      <c r="DD8" s="627">
        <v>12313</v>
      </c>
      <c r="DE8" s="622"/>
      <c r="DF8" s="622"/>
      <c r="DG8" s="622"/>
      <c r="DH8" s="622"/>
      <c r="DI8" s="622"/>
      <c r="DJ8" s="622"/>
      <c r="DK8" s="622"/>
      <c r="DL8" s="622"/>
      <c r="DM8" s="622"/>
      <c r="DN8" s="622"/>
      <c r="DO8" s="622"/>
      <c r="DP8" s="623"/>
      <c r="DQ8" s="627">
        <v>2600572</v>
      </c>
      <c r="DR8" s="622"/>
      <c r="DS8" s="622"/>
      <c r="DT8" s="622"/>
      <c r="DU8" s="622"/>
      <c r="DV8" s="622"/>
      <c r="DW8" s="622"/>
      <c r="DX8" s="622"/>
      <c r="DY8" s="622"/>
      <c r="DZ8" s="622"/>
      <c r="EA8" s="622"/>
      <c r="EB8" s="622"/>
      <c r="EC8" s="658"/>
    </row>
    <row r="9" spans="2:143" ht="11.25" customHeight="1" x14ac:dyDescent="0.15">
      <c r="B9" s="618" t="s">
        <v>230</v>
      </c>
      <c r="C9" s="619"/>
      <c r="D9" s="619"/>
      <c r="E9" s="619"/>
      <c r="F9" s="619"/>
      <c r="G9" s="619"/>
      <c r="H9" s="619"/>
      <c r="I9" s="619"/>
      <c r="J9" s="619"/>
      <c r="K9" s="619"/>
      <c r="L9" s="619"/>
      <c r="M9" s="619"/>
      <c r="N9" s="619"/>
      <c r="O9" s="619"/>
      <c r="P9" s="619"/>
      <c r="Q9" s="620"/>
      <c r="R9" s="621">
        <v>21488</v>
      </c>
      <c r="S9" s="622"/>
      <c r="T9" s="622"/>
      <c r="U9" s="622"/>
      <c r="V9" s="622"/>
      <c r="W9" s="622"/>
      <c r="X9" s="622"/>
      <c r="Y9" s="623"/>
      <c r="Z9" s="659">
        <v>0.2</v>
      </c>
      <c r="AA9" s="659"/>
      <c r="AB9" s="659"/>
      <c r="AC9" s="659"/>
      <c r="AD9" s="660">
        <v>21488</v>
      </c>
      <c r="AE9" s="660"/>
      <c r="AF9" s="660"/>
      <c r="AG9" s="660"/>
      <c r="AH9" s="660"/>
      <c r="AI9" s="660"/>
      <c r="AJ9" s="660"/>
      <c r="AK9" s="660"/>
      <c r="AL9" s="624">
        <v>0.3</v>
      </c>
      <c r="AM9" s="625"/>
      <c r="AN9" s="625"/>
      <c r="AO9" s="661"/>
      <c r="AP9" s="618" t="s">
        <v>231</v>
      </c>
      <c r="AQ9" s="619"/>
      <c r="AR9" s="619"/>
      <c r="AS9" s="619"/>
      <c r="AT9" s="619"/>
      <c r="AU9" s="619"/>
      <c r="AV9" s="619"/>
      <c r="AW9" s="619"/>
      <c r="AX9" s="619"/>
      <c r="AY9" s="619"/>
      <c r="AZ9" s="619"/>
      <c r="BA9" s="619"/>
      <c r="BB9" s="619"/>
      <c r="BC9" s="619"/>
      <c r="BD9" s="619"/>
      <c r="BE9" s="619"/>
      <c r="BF9" s="620"/>
      <c r="BG9" s="621">
        <v>1291329</v>
      </c>
      <c r="BH9" s="622"/>
      <c r="BI9" s="622"/>
      <c r="BJ9" s="622"/>
      <c r="BK9" s="622"/>
      <c r="BL9" s="622"/>
      <c r="BM9" s="622"/>
      <c r="BN9" s="623"/>
      <c r="BO9" s="659">
        <v>40.1</v>
      </c>
      <c r="BP9" s="659"/>
      <c r="BQ9" s="659"/>
      <c r="BR9" s="659"/>
      <c r="BS9" s="660" t="s">
        <v>122</v>
      </c>
      <c r="BT9" s="660"/>
      <c r="BU9" s="660"/>
      <c r="BV9" s="660"/>
      <c r="BW9" s="660"/>
      <c r="BX9" s="660"/>
      <c r="BY9" s="660"/>
      <c r="BZ9" s="660"/>
      <c r="CA9" s="660"/>
      <c r="CB9" s="698"/>
      <c r="CD9" s="618" t="s">
        <v>232</v>
      </c>
      <c r="CE9" s="619"/>
      <c r="CF9" s="619"/>
      <c r="CG9" s="619"/>
      <c r="CH9" s="619"/>
      <c r="CI9" s="619"/>
      <c r="CJ9" s="619"/>
      <c r="CK9" s="619"/>
      <c r="CL9" s="619"/>
      <c r="CM9" s="619"/>
      <c r="CN9" s="619"/>
      <c r="CO9" s="619"/>
      <c r="CP9" s="619"/>
      <c r="CQ9" s="620"/>
      <c r="CR9" s="621">
        <v>1502984</v>
      </c>
      <c r="CS9" s="622"/>
      <c r="CT9" s="622"/>
      <c r="CU9" s="622"/>
      <c r="CV9" s="622"/>
      <c r="CW9" s="622"/>
      <c r="CX9" s="622"/>
      <c r="CY9" s="623"/>
      <c r="CZ9" s="659">
        <v>11.1</v>
      </c>
      <c r="DA9" s="659"/>
      <c r="DB9" s="659"/>
      <c r="DC9" s="659"/>
      <c r="DD9" s="627">
        <v>89222</v>
      </c>
      <c r="DE9" s="622"/>
      <c r="DF9" s="622"/>
      <c r="DG9" s="622"/>
      <c r="DH9" s="622"/>
      <c r="DI9" s="622"/>
      <c r="DJ9" s="622"/>
      <c r="DK9" s="622"/>
      <c r="DL9" s="622"/>
      <c r="DM9" s="622"/>
      <c r="DN9" s="622"/>
      <c r="DO9" s="622"/>
      <c r="DP9" s="623"/>
      <c r="DQ9" s="627">
        <v>1106836</v>
      </c>
      <c r="DR9" s="622"/>
      <c r="DS9" s="622"/>
      <c r="DT9" s="622"/>
      <c r="DU9" s="622"/>
      <c r="DV9" s="622"/>
      <c r="DW9" s="622"/>
      <c r="DX9" s="622"/>
      <c r="DY9" s="622"/>
      <c r="DZ9" s="622"/>
      <c r="EA9" s="622"/>
      <c r="EB9" s="622"/>
      <c r="EC9" s="658"/>
    </row>
    <row r="10" spans="2:143" ht="11.25" customHeight="1" x14ac:dyDescent="0.15">
      <c r="B10" s="618" t="s">
        <v>233</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234</v>
      </c>
      <c r="AQ10" s="619"/>
      <c r="AR10" s="619"/>
      <c r="AS10" s="619"/>
      <c r="AT10" s="619"/>
      <c r="AU10" s="619"/>
      <c r="AV10" s="619"/>
      <c r="AW10" s="619"/>
      <c r="AX10" s="619"/>
      <c r="AY10" s="619"/>
      <c r="AZ10" s="619"/>
      <c r="BA10" s="619"/>
      <c r="BB10" s="619"/>
      <c r="BC10" s="619"/>
      <c r="BD10" s="619"/>
      <c r="BE10" s="619"/>
      <c r="BF10" s="620"/>
      <c r="BG10" s="621">
        <v>69245</v>
      </c>
      <c r="BH10" s="622"/>
      <c r="BI10" s="622"/>
      <c r="BJ10" s="622"/>
      <c r="BK10" s="622"/>
      <c r="BL10" s="622"/>
      <c r="BM10" s="622"/>
      <c r="BN10" s="623"/>
      <c r="BO10" s="659">
        <v>2.1</v>
      </c>
      <c r="BP10" s="659"/>
      <c r="BQ10" s="659"/>
      <c r="BR10" s="659"/>
      <c r="BS10" s="660" t="s">
        <v>122</v>
      </c>
      <c r="BT10" s="660"/>
      <c r="BU10" s="660"/>
      <c r="BV10" s="660"/>
      <c r="BW10" s="660"/>
      <c r="BX10" s="660"/>
      <c r="BY10" s="660"/>
      <c r="BZ10" s="660"/>
      <c r="CA10" s="660"/>
      <c r="CB10" s="698"/>
      <c r="CD10" s="618" t="s">
        <v>235</v>
      </c>
      <c r="CE10" s="619"/>
      <c r="CF10" s="619"/>
      <c r="CG10" s="619"/>
      <c r="CH10" s="619"/>
      <c r="CI10" s="619"/>
      <c r="CJ10" s="619"/>
      <c r="CK10" s="619"/>
      <c r="CL10" s="619"/>
      <c r="CM10" s="619"/>
      <c r="CN10" s="619"/>
      <c r="CO10" s="619"/>
      <c r="CP10" s="619"/>
      <c r="CQ10" s="620"/>
      <c r="CR10" s="621" t="s">
        <v>122</v>
      </c>
      <c r="CS10" s="622"/>
      <c r="CT10" s="622"/>
      <c r="CU10" s="622"/>
      <c r="CV10" s="622"/>
      <c r="CW10" s="622"/>
      <c r="CX10" s="622"/>
      <c r="CY10" s="623"/>
      <c r="CZ10" s="659" t="s">
        <v>122</v>
      </c>
      <c r="DA10" s="659"/>
      <c r="DB10" s="659"/>
      <c r="DC10" s="659"/>
      <c r="DD10" s="627" t="s">
        <v>122</v>
      </c>
      <c r="DE10" s="622"/>
      <c r="DF10" s="622"/>
      <c r="DG10" s="622"/>
      <c r="DH10" s="622"/>
      <c r="DI10" s="622"/>
      <c r="DJ10" s="622"/>
      <c r="DK10" s="622"/>
      <c r="DL10" s="622"/>
      <c r="DM10" s="622"/>
      <c r="DN10" s="622"/>
      <c r="DO10" s="622"/>
      <c r="DP10" s="623"/>
      <c r="DQ10" s="627" t="s">
        <v>122</v>
      </c>
      <c r="DR10" s="622"/>
      <c r="DS10" s="622"/>
      <c r="DT10" s="622"/>
      <c r="DU10" s="622"/>
      <c r="DV10" s="622"/>
      <c r="DW10" s="622"/>
      <c r="DX10" s="622"/>
      <c r="DY10" s="622"/>
      <c r="DZ10" s="622"/>
      <c r="EA10" s="622"/>
      <c r="EB10" s="622"/>
      <c r="EC10" s="658"/>
    </row>
    <row r="11" spans="2:143" ht="11.25" customHeight="1" x14ac:dyDescent="0.15">
      <c r="B11" s="618" t="s">
        <v>236</v>
      </c>
      <c r="C11" s="619"/>
      <c r="D11" s="619"/>
      <c r="E11" s="619"/>
      <c r="F11" s="619"/>
      <c r="G11" s="619"/>
      <c r="H11" s="619"/>
      <c r="I11" s="619"/>
      <c r="J11" s="619"/>
      <c r="K11" s="619"/>
      <c r="L11" s="619"/>
      <c r="M11" s="619"/>
      <c r="N11" s="619"/>
      <c r="O11" s="619"/>
      <c r="P11" s="619"/>
      <c r="Q11" s="620"/>
      <c r="R11" s="621">
        <v>645615</v>
      </c>
      <c r="S11" s="622"/>
      <c r="T11" s="622"/>
      <c r="U11" s="622"/>
      <c r="V11" s="622"/>
      <c r="W11" s="622"/>
      <c r="X11" s="622"/>
      <c r="Y11" s="623"/>
      <c r="Z11" s="624">
        <v>4.5999999999999996</v>
      </c>
      <c r="AA11" s="625"/>
      <c r="AB11" s="625"/>
      <c r="AC11" s="626"/>
      <c r="AD11" s="627">
        <v>645615</v>
      </c>
      <c r="AE11" s="622"/>
      <c r="AF11" s="622"/>
      <c r="AG11" s="622"/>
      <c r="AH11" s="622"/>
      <c r="AI11" s="622"/>
      <c r="AJ11" s="622"/>
      <c r="AK11" s="623"/>
      <c r="AL11" s="624">
        <v>8.4</v>
      </c>
      <c r="AM11" s="625"/>
      <c r="AN11" s="625"/>
      <c r="AO11" s="661"/>
      <c r="AP11" s="618" t="s">
        <v>237</v>
      </c>
      <c r="AQ11" s="619"/>
      <c r="AR11" s="619"/>
      <c r="AS11" s="619"/>
      <c r="AT11" s="619"/>
      <c r="AU11" s="619"/>
      <c r="AV11" s="619"/>
      <c r="AW11" s="619"/>
      <c r="AX11" s="619"/>
      <c r="AY11" s="619"/>
      <c r="AZ11" s="619"/>
      <c r="BA11" s="619"/>
      <c r="BB11" s="619"/>
      <c r="BC11" s="619"/>
      <c r="BD11" s="619"/>
      <c r="BE11" s="619"/>
      <c r="BF11" s="620"/>
      <c r="BG11" s="621">
        <v>78167</v>
      </c>
      <c r="BH11" s="622"/>
      <c r="BI11" s="622"/>
      <c r="BJ11" s="622"/>
      <c r="BK11" s="622"/>
      <c r="BL11" s="622"/>
      <c r="BM11" s="622"/>
      <c r="BN11" s="623"/>
      <c r="BO11" s="659">
        <v>2.4</v>
      </c>
      <c r="BP11" s="659"/>
      <c r="BQ11" s="659"/>
      <c r="BR11" s="659"/>
      <c r="BS11" s="660" t="s">
        <v>122</v>
      </c>
      <c r="BT11" s="660"/>
      <c r="BU11" s="660"/>
      <c r="BV11" s="660"/>
      <c r="BW11" s="660"/>
      <c r="BX11" s="660"/>
      <c r="BY11" s="660"/>
      <c r="BZ11" s="660"/>
      <c r="CA11" s="660"/>
      <c r="CB11" s="698"/>
      <c r="CD11" s="618" t="s">
        <v>238</v>
      </c>
      <c r="CE11" s="619"/>
      <c r="CF11" s="619"/>
      <c r="CG11" s="619"/>
      <c r="CH11" s="619"/>
      <c r="CI11" s="619"/>
      <c r="CJ11" s="619"/>
      <c r="CK11" s="619"/>
      <c r="CL11" s="619"/>
      <c r="CM11" s="619"/>
      <c r="CN11" s="619"/>
      <c r="CO11" s="619"/>
      <c r="CP11" s="619"/>
      <c r="CQ11" s="620"/>
      <c r="CR11" s="621">
        <v>389366</v>
      </c>
      <c r="CS11" s="622"/>
      <c r="CT11" s="622"/>
      <c r="CU11" s="622"/>
      <c r="CV11" s="622"/>
      <c r="CW11" s="622"/>
      <c r="CX11" s="622"/>
      <c r="CY11" s="623"/>
      <c r="CZ11" s="659">
        <v>2.9</v>
      </c>
      <c r="DA11" s="659"/>
      <c r="DB11" s="659"/>
      <c r="DC11" s="659"/>
      <c r="DD11" s="627">
        <v>67611</v>
      </c>
      <c r="DE11" s="622"/>
      <c r="DF11" s="622"/>
      <c r="DG11" s="622"/>
      <c r="DH11" s="622"/>
      <c r="DI11" s="622"/>
      <c r="DJ11" s="622"/>
      <c r="DK11" s="622"/>
      <c r="DL11" s="622"/>
      <c r="DM11" s="622"/>
      <c r="DN11" s="622"/>
      <c r="DO11" s="622"/>
      <c r="DP11" s="623"/>
      <c r="DQ11" s="627">
        <v>219681</v>
      </c>
      <c r="DR11" s="622"/>
      <c r="DS11" s="622"/>
      <c r="DT11" s="622"/>
      <c r="DU11" s="622"/>
      <c r="DV11" s="622"/>
      <c r="DW11" s="622"/>
      <c r="DX11" s="622"/>
      <c r="DY11" s="622"/>
      <c r="DZ11" s="622"/>
      <c r="EA11" s="622"/>
      <c r="EB11" s="622"/>
      <c r="EC11" s="658"/>
    </row>
    <row r="12" spans="2:143" ht="11.25" customHeight="1" x14ac:dyDescent="0.15">
      <c r="B12" s="618" t="s">
        <v>239</v>
      </c>
      <c r="C12" s="619"/>
      <c r="D12" s="619"/>
      <c r="E12" s="619"/>
      <c r="F12" s="619"/>
      <c r="G12" s="619"/>
      <c r="H12" s="619"/>
      <c r="I12" s="619"/>
      <c r="J12" s="619"/>
      <c r="K12" s="619"/>
      <c r="L12" s="619"/>
      <c r="M12" s="619"/>
      <c r="N12" s="619"/>
      <c r="O12" s="619"/>
      <c r="P12" s="619"/>
      <c r="Q12" s="620"/>
      <c r="R12" s="621">
        <v>34083</v>
      </c>
      <c r="S12" s="622"/>
      <c r="T12" s="622"/>
      <c r="U12" s="622"/>
      <c r="V12" s="622"/>
      <c r="W12" s="622"/>
      <c r="X12" s="622"/>
      <c r="Y12" s="623"/>
      <c r="Z12" s="659">
        <v>0.2</v>
      </c>
      <c r="AA12" s="659"/>
      <c r="AB12" s="659"/>
      <c r="AC12" s="659"/>
      <c r="AD12" s="660">
        <v>34083</v>
      </c>
      <c r="AE12" s="660"/>
      <c r="AF12" s="660"/>
      <c r="AG12" s="660"/>
      <c r="AH12" s="660"/>
      <c r="AI12" s="660"/>
      <c r="AJ12" s="660"/>
      <c r="AK12" s="660"/>
      <c r="AL12" s="624">
        <v>0.4</v>
      </c>
      <c r="AM12" s="625"/>
      <c r="AN12" s="625"/>
      <c r="AO12" s="661"/>
      <c r="AP12" s="618" t="s">
        <v>240</v>
      </c>
      <c r="AQ12" s="619"/>
      <c r="AR12" s="619"/>
      <c r="AS12" s="619"/>
      <c r="AT12" s="619"/>
      <c r="AU12" s="619"/>
      <c r="AV12" s="619"/>
      <c r="AW12" s="619"/>
      <c r="AX12" s="619"/>
      <c r="AY12" s="619"/>
      <c r="AZ12" s="619"/>
      <c r="BA12" s="619"/>
      <c r="BB12" s="619"/>
      <c r="BC12" s="619"/>
      <c r="BD12" s="619"/>
      <c r="BE12" s="619"/>
      <c r="BF12" s="620"/>
      <c r="BG12" s="621">
        <v>1410846</v>
      </c>
      <c r="BH12" s="622"/>
      <c r="BI12" s="622"/>
      <c r="BJ12" s="622"/>
      <c r="BK12" s="622"/>
      <c r="BL12" s="622"/>
      <c r="BM12" s="622"/>
      <c r="BN12" s="623"/>
      <c r="BO12" s="659">
        <v>43.8</v>
      </c>
      <c r="BP12" s="659"/>
      <c r="BQ12" s="659"/>
      <c r="BR12" s="659"/>
      <c r="BS12" s="660" t="s">
        <v>122</v>
      </c>
      <c r="BT12" s="660"/>
      <c r="BU12" s="660"/>
      <c r="BV12" s="660"/>
      <c r="BW12" s="660"/>
      <c r="BX12" s="660"/>
      <c r="BY12" s="660"/>
      <c r="BZ12" s="660"/>
      <c r="CA12" s="660"/>
      <c r="CB12" s="698"/>
      <c r="CD12" s="618" t="s">
        <v>241</v>
      </c>
      <c r="CE12" s="619"/>
      <c r="CF12" s="619"/>
      <c r="CG12" s="619"/>
      <c r="CH12" s="619"/>
      <c r="CI12" s="619"/>
      <c r="CJ12" s="619"/>
      <c r="CK12" s="619"/>
      <c r="CL12" s="619"/>
      <c r="CM12" s="619"/>
      <c r="CN12" s="619"/>
      <c r="CO12" s="619"/>
      <c r="CP12" s="619"/>
      <c r="CQ12" s="620"/>
      <c r="CR12" s="621">
        <v>178031</v>
      </c>
      <c r="CS12" s="622"/>
      <c r="CT12" s="622"/>
      <c r="CU12" s="622"/>
      <c r="CV12" s="622"/>
      <c r="CW12" s="622"/>
      <c r="CX12" s="622"/>
      <c r="CY12" s="623"/>
      <c r="CZ12" s="659">
        <v>1.3</v>
      </c>
      <c r="DA12" s="659"/>
      <c r="DB12" s="659"/>
      <c r="DC12" s="659"/>
      <c r="DD12" s="627">
        <v>9380</v>
      </c>
      <c r="DE12" s="622"/>
      <c r="DF12" s="622"/>
      <c r="DG12" s="622"/>
      <c r="DH12" s="622"/>
      <c r="DI12" s="622"/>
      <c r="DJ12" s="622"/>
      <c r="DK12" s="622"/>
      <c r="DL12" s="622"/>
      <c r="DM12" s="622"/>
      <c r="DN12" s="622"/>
      <c r="DO12" s="622"/>
      <c r="DP12" s="623"/>
      <c r="DQ12" s="627">
        <v>122876</v>
      </c>
      <c r="DR12" s="622"/>
      <c r="DS12" s="622"/>
      <c r="DT12" s="622"/>
      <c r="DU12" s="622"/>
      <c r="DV12" s="622"/>
      <c r="DW12" s="622"/>
      <c r="DX12" s="622"/>
      <c r="DY12" s="622"/>
      <c r="DZ12" s="622"/>
      <c r="EA12" s="622"/>
      <c r="EB12" s="622"/>
      <c r="EC12" s="658"/>
    </row>
    <row r="13" spans="2:143" ht="11.25" customHeight="1" x14ac:dyDescent="0.15">
      <c r="B13" s="618" t="s">
        <v>242</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243</v>
      </c>
      <c r="AQ13" s="619"/>
      <c r="AR13" s="619"/>
      <c r="AS13" s="619"/>
      <c r="AT13" s="619"/>
      <c r="AU13" s="619"/>
      <c r="AV13" s="619"/>
      <c r="AW13" s="619"/>
      <c r="AX13" s="619"/>
      <c r="AY13" s="619"/>
      <c r="AZ13" s="619"/>
      <c r="BA13" s="619"/>
      <c r="BB13" s="619"/>
      <c r="BC13" s="619"/>
      <c r="BD13" s="619"/>
      <c r="BE13" s="619"/>
      <c r="BF13" s="620"/>
      <c r="BG13" s="621">
        <v>1395131</v>
      </c>
      <c r="BH13" s="622"/>
      <c r="BI13" s="622"/>
      <c r="BJ13" s="622"/>
      <c r="BK13" s="622"/>
      <c r="BL13" s="622"/>
      <c r="BM13" s="622"/>
      <c r="BN13" s="623"/>
      <c r="BO13" s="659">
        <v>43.3</v>
      </c>
      <c r="BP13" s="659"/>
      <c r="BQ13" s="659"/>
      <c r="BR13" s="659"/>
      <c r="BS13" s="660" t="s">
        <v>122</v>
      </c>
      <c r="BT13" s="660"/>
      <c r="BU13" s="660"/>
      <c r="BV13" s="660"/>
      <c r="BW13" s="660"/>
      <c r="BX13" s="660"/>
      <c r="BY13" s="660"/>
      <c r="BZ13" s="660"/>
      <c r="CA13" s="660"/>
      <c r="CB13" s="698"/>
      <c r="CD13" s="618" t="s">
        <v>244</v>
      </c>
      <c r="CE13" s="619"/>
      <c r="CF13" s="619"/>
      <c r="CG13" s="619"/>
      <c r="CH13" s="619"/>
      <c r="CI13" s="619"/>
      <c r="CJ13" s="619"/>
      <c r="CK13" s="619"/>
      <c r="CL13" s="619"/>
      <c r="CM13" s="619"/>
      <c r="CN13" s="619"/>
      <c r="CO13" s="619"/>
      <c r="CP13" s="619"/>
      <c r="CQ13" s="620"/>
      <c r="CR13" s="621">
        <v>1696833</v>
      </c>
      <c r="CS13" s="622"/>
      <c r="CT13" s="622"/>
      <c r="CU13" s="622"/>
      <c r="CV13" s="622"/>
      <c r="CW13" s="622"/>
      <c r="CX13" s="622"/>
      <c r="CY13" s="623"/>
      <c r="CZ13" s="659">
        <v>12.6</v>
      </c>
      <c r="DA13" s="659"/>
      <c r="DB13" s="659"/>
      <c r="DC13" s="659"/>
      <c r="DD13" s="627">
        <v>584123</v>
      </c>
      <c r="DE13" s="622"/>
      <c r="DF13" s="622"/>
      <c r="DG13" s="622"/>
      <c r="DH13" s="622"/>
      <c r="DI13" s="622"/>
      <c r="DJ13" s="622"/>
      <c r="DK13" s="622"/>
      <c r="DL13" s="622"/>
      <c r="DM13" s="622"/>
      <c r="DN13" s="622"/>
      <c r="DO13" s="622"/>
      <c r="DP13" s="623"/>
      <c r="DQ13" s="627">
        <v>1113899</v>
      </c>
      <c r="DR13" s="622"/>
      <c r="DS13" s="622"/>
      <c r="DT13" s="622"/>
      <c r="DU13" s="622"/>
      <c r="DV13" s="622"/>
      <c r="DW13" s="622"/>
      <c r="DX13" s="622"/>
      <c r="DY13" s="622"/>
      <c r="DZ13" s="622"/>
      <c r="EA13" s="622"/>
      <c r="EB13" s="622"/>
      <c r="EC13" s="658"/>
    </row>
    <row r="14" spans="2:143" ht="11.25" customHeight="1" x14ac:dyDescent="0.15">
      <c r="B14" s="618" t="s">
        <v>245</v>
      </c>
      <c r="C14" s="619"/>
      <c r="D14" s="619"/>
      <c r="E14" s="619"/>
      <c r="F14" s="619"/>
      <c r="G14" s="619"/>
      <c r="H14" s="619"/>
      <c r="I14" s="619"/>
      <c r="J14" s="619"/>
      <c r="K14" s="619"/>
      <c r="L14" s="619"/>
      <c r="M14" s="619"/>
      <c r="N14" s="619"/>
      <c r="O14" s="619"/>
      <c r="P14" s="619"/>
      <c r="Q14" s="620"/>
      <c r="R14" s="621">
        <v>1031</v>
      </c>
      <c r="S14" s="622"/>
      <c r="T14" s="622"/>
      <c r="U14" s="622"/>
      <c r="V14" s="622"/>
      <c r="W14" s="622"/>
      <c r="X14" s="622"/>
      <c r="Y14" s="623"/>
      <c r="Z14" s="659">
        <v>0</v>
      </c>
      <c r="AA14" s="659"/>
      <c r="AB14" s="659"/>
      <c r="AC14" s="659"/>
      <c r="AD14" s="660">
        <v>1031</v>
      </c>
      <c r="AE14" s="660"/>
      <c r="AF14" s="660"/>
      <c r="AG14" s="660"/>
      <c r="AH14" s="660"/>
      <c r="AI14" s="660"/>
      <c r="AJ14" s="660"/>
      <c r="AK14" s="660"/>
      <c r="AL14" s="624">
        <v>0</v>
      </c>
      <c r="AM14" s="625"/>
      <c r="AN14" s="625"/>
      <c r="AO14" s="661"/>
      <c r="AP14" s="618" t="s">
        <v>246</v>
      </c>
      <c r="AQ14" s="619"/>
      <c r="AR14" s="619"/>
      <c r="AS14" s="619"/>
      <c r="AT14" s="619"/>
      <c r="AU14" s="619"/>
      <c r="AV14" s="619"/>
      <c r="AW14" s="619"/>
      <c r="AX14" s="619"/>
      <c r="AY14" s="619"/>
      <c r="AZ14" s="619"/>
      <c r="BA14" s="619"/>
      <c r="BB14" s="619"/>
      <c r="BC14" s="619"/>
      <c r="BD14" s="619"/>
      <c r="BE14" s="619"/>
      <c r="BF14" s="620"/>
      <c r="BG14" s="621">
        <v>97320</v>
      </c>
      <c r="BH14" s="622"/>
      <c r="BI14" s="622"/>
      <c r="BJ14" s="622"/>
      <c r="BK14" s="622"/>
      <c r="BL14" s="622"/>
      <c r="BM14" s="622"/>
      <c r="BN14" s="623"/>
      <c r="BO14" s="659">
        <v>3</v>
      </c>
      <c r="BP14" s="659"/>
      <c r="BQ14" s="659"/>
      <c r="BR14" s="659"/>
      <c r="BS14" s="660" t="s">
        <v>122</v>
      </c>
      <c r="BT14" s="660"/>
      <c r="BU14" s="660"/>
      <c r="BV14" s="660"/>
      <c r="BW14" s="660"/>
      <c r="BX14" s="660"/>
      <c r="BY14" s="660"/>
      <c r="BZ14" s="660"/>
      <c r="CA14" s="660"/>
      <c r="CB14" s="698"/>
      <c r="CD14" s="618" t="s">
        <v>247</v>
      </c>
      <c r="CE14" s="619"/>
      <c r="CF14" s="619"/>
      <c r="CG14" s="619"/>
      <c r="CH14" s="619"/>
      <c r="CI14" s="619"/>
      <c r="CJ14" s="619"/>
      <c r="CK14" s="619"/>
      <c r="CL14" s="619"/>
      <c r="CM14" s="619"/>
      <c r="CN14" s="619"/>
      <c r="CO14" s="619"/>
      <c r="CP14" s="619"/>
      <c r="CQ14" s="620"/>
      <c r="CR14" s="621">
        <v>604654</v>
      </c>
      <c r="CS14" s="622"/>
      <c r="CT14" s="622"/>
      <c r="CU14" s="622"/>
      <c r="CV14" s="622"/>
      <c r="CW14" s="622"/>
      <c r="CX14" s="622"/>
      <c r="CY14" s="623"/>
      <c r="CZ14" s="659">
        <v>4.5</v>
      </c>
      <c r="DA14" s="659"/>
      <c r="DB14" s="659"/>
      <c r="DC14" s="659"/>
      <c r="DD14" s="627">
        <v>36387</v>
      </c>
      <c r="DE14" s="622"/>
      <c r="DF14" s="622"/>
      <c r="DG14" s="622"/>
      <c r="DH14" s="622"/>
      <c r="DI14" s="622"/>
      <c r="DJ14" s="622"/>
      <c r="DK14" s="622"/>
      <c r="DL14" s="622"/>
      <c r="DM14" s="622"/>
      <c r="DN14" s="622"/>
      <c r="DO14" s="622"/>
      <c r="DP14" s="623"/>
      <c r="DQ14" s="627">
        <v>573838</v>
      </c>
      <c r="DR14" s="622"/>
      <c r="DS14" s="622"/>
      <c r="DT14" s="622"/>
      <c r="DU14" s="622"/>
      <c r="DV14" s="622"/>
      <c r="DW14" s="622"/>
      <c r="DX14" s="622"/>
      <c r="DY14" s="622"/>
      <c r="DZ14" s="622"/>
      <c r="EA14" s="622"/>
      <c r="EB14" s="622"/>
      <c r="EC14" s="658"/>
    </row>
    <row r="15" spans="2:143" ht="11.25" customHeight="1" x14ac:dyDescent="0.15">
      <c r="B15" s="618" t="s">
        <v>248</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249</v>
      </c>
      <c r="AQ15" s="619"/>
      <c r="AR15" s="619"/>
      <c r="AS15" s="619"/>
      <c r="AT15" s="619"/>
      <c r="AU15" s="619"/>
      <c r="AV15" s="619"/>
      <c r="AW15" s="619"/>
      <c r="AX15" s="619"/>
      <c r="AY15" s="619"/>
      <c r="AZ15" s="619"/>
      <c r="BA15" s="619"/>
      <c r="BB15" s="619"/>
      <c r="BC15" s="619"/>
      <c r="BD15" s="619"/>
      <c r="BE15" s="619"/>
      <c r="BF15" s="620"/>
      <c r="BG15" s="621">
        <v>221158</v>
      </c>
      <c r="BH15" s="622"/>
      <c r="BI15" s="622"/>
      <c r="BJ15" s="622"/>
      <c r="BK15" s="622"/>
      <c r="BL15" s="622"/>
      <c r="BM15" s="622"/>
      <c r="BN15" s="623"/>
      <c r="BO15" s="659">
        <v>6.9</v>
      </c>
      <c r="BP15" s="659"/>
      <c r="BQ15" s="659"/>
      <c r="BR15" s="659"/>
      <c r="BS15" s="660" t="s">
        <v>122</v>
      </c>
      <c r="BT15" s="660"/>
      <c r="BU15" s="660"/>
      <c r="BV15" s="660"/>
      <c r="BW15" s="660"/>
      <c r="BX15" s="660"/>
      <c r="BY15" s="660"/>
      <c r="BZ15" s="660"/>
      <c r="CA15" s="660"/>
      <c r="CB15" s="698"/>
      <c r="CD15" s="618" t="s">
        <v>250</v>
      </c>
      <c r="CE15" s="619"/>
      <c r="CF15" s="619"/>
      <c r="CG15" s="619"/>
      <c r="CH15" s="619"/>
      <c r="CI15" s="619"/>
      <c r="CJ15" s="619"/>
      <c r="CK15" s="619"/>
      <c r="CL15" s="619"/>
      <c r="CM15" s="619"/>
      <c r="CN15" s="619"/>
      <c r="CO15" s="619"/>
      <c r="CP15" s="619"/>
      <c r="CQ15" s="620"/>
      <c r="CR15" s="621">
        <v>1143325</v>
      </c>
      <c r="CS15" s="622"/>
      <c r="CT15" s="622"/>
      <c r="CU15" s="622"/>
      <c r="CV15" s="622"/>
      <c r="CW15" s="622"/>
      <c r="CX15" s="622"/>
      <c r="CY15" s="623"/>
      <c r="CZ15" s="659">
        <v>8.5</v>
      </c>
      <c r="DA15" s="659"/>
      <c r="DB15" s="659"/>
      <c r="DC15" s="659"/>
      <c r="DD15" s="627">
        <v>74659</v>
      </c>
      <c r="DE15" s="622"/>
      <c r="DF15" s="622"/>
      <c r="DG15" s="622"/>
      <c r="DH15" s="622"/>
      <c r="DI15" s="622"/>
      <c r="DJ15" s="622"/>
      <c r="DK15" s="622"/>
      <c r="DL15" s="622"/>
      <c r="DM15" s="622"/>
      <c r="DN15" s="622"/>
      <c r="DO15" s="622"/>
      <c r="DP15" s="623"/>
      <c r="DQ15" s="627">
        <v>1034558</v>
      </c>
      <c r="DR15" s="622"/>
      <c r="DS15" s="622"/>
      <c r="DT15" s="622"/>
      <c r="DU15" s="622"/>
      <c r="DV15" s="622"/>
      <c r="DW15" s="622"/>
      <c r="DX15" s="622"/>
      <c r="DY15" s="622"/>
      <c r="DZ15" s="622"/>
      <c r="EA15" s="622"/>
      <c r="EB15" s="622"/>
      <c r="EC15" s="658"/>
    </row>
    <row r="16" spans="2:143" ht="11.25" customHeight="1" x14ac:dyDescent="0.15">
      <c r="B16" s="618" t="s">
        <v>251</v>
      </c>
      <c r="C16" s="619"/>
      <c r="D16" s="619"/>
      <c r="E16" s="619"/>
      <c r="F16" s="619"/>
      <c r="G16" s="619"/>
      <c r="H16" s="619"/>
      <c r="I16" s="619"/>
      <c r="J16" s="619"/>
      <c r="K16" s="619"/>
      <c r="L16" s="619"/>
      <c r="M16" s="619"/>
      <c r="N16" s="619"/>
      <c r="O16" s="619"/>
      <c r="P16" s="619"/>
      <c r="Q16" s="620"/>
      <c r="R16" s="621">
        <v>15511</v>
      </c>
      <c r="S16" s="622"/>
      <c r="T16" s="622"/>
      <c r="U16" s="622"/>
      <c r="V16" s="622"/>
      <c r="W16" s="622"/>
      <c r="X16" s="622"/>
      <c r="Y16" s="623"/>
      <c r="Z16" s="659">
        <v>0.1</v>
      </c>
      <c r="AA16" s="659"/>
      <c r="AB16" s="659"/>
      <c r="AC16" s="659"/>
      <c r="AD16" s="660">
        <v>15511</v>
      </c>
      <c r="AE16" s="660"/>
      <c r="AF16" s="660"/>
      <c r="AG16" s="660"/>
      <c r="AH16" s="660"/>
      <c r="AI16" s="660"/>
      <c r="AJ16" s="660"/>
      <c r="AK16" s="660"/>
      <c r="AL16" s="624">
        <v>0.2</v>
      </c>
      <c r="AM16" s="625"/>
      <c r="AN16" s="625"/>
      <c r="AO16" s="661"/>
      <c r="AP16" s="618" t="s">
        <v>252</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698"/>
      <c r="CD16" s="618" t="s">
        <v>253</v>
      </c>
      <c r="CE16" s="619"/>
      <c r="CF16" s="619"/>
      <c r="CG16" s="619"/>
      <c r="CH16" s="619"/>
      <c r="CI16" s="619"/>
      <c r="CJ16" s="619"/>
      <c r="CK16" s="619"/>
      <c r="CL16" s="619"/>
      <c r="CM16" s="619"/>
      <c r="CN16" s="619"/>
      <c r="CO16" s="619"/>
      <c r="CP16" s="619"/>
      <c r="CQ16" s="620"/>
      <c r="CR16" s="621">
        <v>7019</v>
      </c>
      <c r="CS16" s="622"/>
      <c r="CT16" s="622"/>
      <c r="CU16" s="622"/>
      <c r="CV16" s="622"/>
      <c r="CW16" s="622"/>
      <c r="CX16" s="622"/>
      <c r="CY16" s="623"/>
      <c r="CZ16" s="659">
        <v>0.1</v>
      </c>
      <c r="DA16" s="659"/>
      <c r="DB16" s="659"/>
      <c r="DC16" s="659"/>
      <c r="DD16" s="627" t="s">
        <v>122</v>
      </c>
      <c r="DE16" s="622"/>
      <c r="DF16" s="622"/>
      <c r="DG16" s="622"/>
      <c r="DH16" s="622"/>
      <c r="DI16" s="622"/>
      <c r="DJ16" s="622"/>
      <c r="DK16" s="622"/>
      <c r="DL16" s="622"/>
      <c r="DM16" s="622"/>
      <c r="DN16" s="622"/>
      <c r="DO16" s="622"/>
      <c r="DP16" s="623"/>
      <c r="DQ16" s="627">
        <v>719</v>
      </c>
      <c r="DR16" s="622"/>
      <c r="DS16" s="622"/>
      <c r="DT16" s="622"/>
      <c r="DU16" s="622"/>
      <c r="DV16" s="622"/>
      <c r="DW16" s="622"/>
      <c r="DX16" s="622"/>
      <c r="DY16" s="622"/>
      <c r="DZ16" s="622"/>
      <c r="EA16" s="622"/>
      <c r="EB16" s="622"/>
      <c r="EC16" s="658"/>
    </row>
    <row r="17" spans="2:133" ht="11.25" customHeight="1" x14ac:dyDescent="0.15">
      <c r="B17" s="618" t="s">
        <v>254</v>
      </c>
      <c r="C17" s="619"/>
      <c r="D17" s="619"/>
      <c r="E17" s="619"/>
      <c r="F17" s="619"/>
      <c r="G17" s="619"/>
      <c r="H17" s="619"/>
      <c r="I17" s="619"/>
      <c r="J17" s="619"/>
      <c r="K17" s="619"/>
      <c r="L17" s="619"/>
      <c r="M17" s="619"/>
      <c r="N17" s="619"/>
      <c r="O17" s="619"/>
      <c r="P17" s="619"/>
      <c r="Q17" s="620"/>
      <c r="R17" s="621">
        <v>61182</v>
      </c>
      <c r="S17" s="622"/>
      <c r="T17" s="622"/>
      <c r="U17" s="622"/>
      <c r="V17" s="622"/>
      <c r="W17" s="622"/>
      <c r="X17" s="622"/>
      <c r="Y17" s="623"/>
      <c r="Z17" s="659">
        <v>0.4</v>
      </c>
      <c r="AA17" s="659"/>
      <c r="AB17" s="659"/>
      <c r="AC17" s="659"/>
      <c r="AD17" s="660">
        <v>61182</v>
      </c>
      <c r="AE17" s="660"/>
      <c r="AF17" s="660"/>
      <c r="AG17" s="660"/>
      <c r="AH17" s="660"/>
      <c r="AI17" s="660"/>
      <c r="AJ17" s="660"/>
      <c r="AK17" s="660"/>
      <c r="AL17" s="624">
        <v>0.8</v>
      </c>
      <c r="AM17" s="625"/>
      <c r="AN17" s="625"/>
      <c r="AO17" s="661"/>
      <c r="AP17" s="618" t="s">
        <v>255</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698"/>
      <c r="CD17" s="618" t="s">
        <v>256</v>
      </c>
      <c r="CE17" s="619"/>
      <c r="CF17" s="619"/>
      <c r="CG17" s="619"/>
      <c r="CH17" s="619"/>
      <c r="CI17" s="619"/>
      <c r="CJ17" s="619"/>
      <c r="CK17" s="619"/>
      <c r="CL17" s="619"/>
      <c r="CM17" s="619"/>
      <c r="CN17" s="619"/>
      <c r="CO17" s="619"/>
      <c r="CP17" s="619"/>
      <c r="CQ17" s="620"/>
      <c r="CR17" s="621">
        <v>1325349</v>
      </c>
      <c r="CS17" s="622"/>
      <c r="CT17" s="622"/>
      <c r="CU17" s="622"/>
      <c r="CV17" s="622"/>
      <c r="CW17" s="622"/>
      <c r="CX17" s="622"/>
      <c r="CY17" s="623"/>
      <c r="CZ17" s="659">
        <v>9.8000000000000007</v>
      </c>
      <c r="DA17" s="659"/>
      <c r="DB17" s="659"/>
      <c r="DC17" s="659"/>
      <c r="DD17" s="627" t="s">
        <v>122</v>
      </c>
      <c r="DE17" s="622"/>
      <c r="DF17" s="622"/>
      <c r="DG17" s="622"/>
      <c r="DH17" s="622"/>
      <c r="DI17" s="622"/>
      <c r="DJ17" s="622"/>
      <c r="DK17" s="622"/>
      <c r="DL17" s="622"/>
      <c r="DM17" s="622"/>
      <c r="DN17" s="622"/>
      <c r="DO17" s="622"/>
      <c r="DP17" s="623"/>
      <c r="DQ17" s="627">
        <v>1306519</v>
      </c>
      <c r="DR17" s="622"/>
      <c r="DS17" s="622"/>
      <c r="DT17" s="622"/>
      <c r="DU17" s="622"/>
      <c r="DV17" s="622"/>
      <c r="DW17" s="622"/>
      <c r="DX17" s="622"/>
      <c r="DY17" s="622"/>
      <c r="DZ17" s="622"/>
      <c r="EA17" s="622"/>
      <c r="EB17" s="622"/>
      <c r="EC17" s="658"/>
    </row>
    <row r="18" spans="2:133" ht="11.25" customHeight="1" x14ac:dyDescent="0.15">
      <c r="B18" s="618" t="s">
        <v>257</v>
      </c>
      <c r="C18" s="619"/>
      <c r="D18" s="619"/>
      <c r="E18" s="619"/>
      <c r="F18" s="619"/>
      <c r="G18" s="619"/>
      <c r="H18" s="619"/>
      <c r="I18" s="619"/>
      <c r="J18" s="619"/>
      <c r="K18" s="619"/>
      <c r="L18" s="619"/>
      <c r="M18" s="619"/>
      <c r="N18" s="619"/>
      <c r="O18" s="619"/>
      <c r="P18" s="619"/>
      <c r="Q18" s="620"/>
      <c r="R18" s="621">
        <v>24819</v>
      </c>
      <c r="S18" s="622"/>
      <c r="T18" s="622"/>
      <c r="U18" s="622"/>
      <c r="V18" s="622"/>
      <c r="W18" s="622"/>
      <c r="X18" s="622"/>
      <c r="Y18" s="623"/>
      <c r="Z18" s="659">
        <v>0.2</v>
      </c>
      <c r="AA18" s="659"/>
      <c r="AB18" s="659"/>
      <c r="AC18" s="659"/>
      <c r="AD18" s="660">
        <v>24819</v>
      </c>
      <c r="AE18" s="660"/>
      <c r="AF18" s="660"/>
      <c r="AG18" s="660"/>
      <c r="AH18" s="660"/>
      <c r="AI18" s="660"/>
      <c r="AJ18" s="660"/>
      <c r="AK18" s="660"/>
      <c r="AL18" s="624">
        <v>0.3</v>
      </c>
      <c r="AM18" s="625"/>
      <c r="AN18" s="625"/>
      <c r="AO18" s="661"/>
      <c r="AP18" s="618" t="s">
        <v>258</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698"/>
      <c r="CD18" s="618" t="s">
        <v>259</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15">
      <c r="B19" s="618" t="s">
        <v>260</v>
      </c>
      <c r="C19" s="619"/>
      <c r="D19" s="619"/>
      <c r="E19" s="619"/>
      <c r="F19" s="619"/>
      <c r="G19" s="619"/>
      <c r="H19" s="619"/>
      <c r="I19" s="619"/>
      <c r="J19" s="619"/>
      <c r="K19" s="619"/>
      <c r="L19" s="619"/>
      <c r="M19" s="619"/>
      <c r="N19" s="619"/>
      <c r="O19" s="619"/>
      <c r="P19" s="619"/>
      <c r="Q19" s="620"/>
      <c r="R19" s="621">
        <v>22577</v>
      </c>
      <c r="S19" s="622"/>
      <c r="T19" s="622"/>
      <c r="U19" s="622"/>
      <c r="V19" s="622"/>
      <c r="W19" s="622"/>
      <c r="X19" s="622"/>
      <c r="Y19" s="623"/>
      <c r="Z19" s="659">
        <v>0.2</v>
      </c>
      <c r="AA19" s="659"/>
      <c r="AB19" s="659"/>
      <c r="AC19" s="659"/>
      <c r="AD19" s="660">
        <v>22577</v>
      </c>
      <c r="AE19" s="660"/>
      <c r="AF19" s="660"/>
      <c r="AG19" s="660"/>
      <c r="AH19" s="660"/>
      <c r="AI19" s="660"/>
      <c r="AJ19" s="660"/>
      <c r="AK19" s="660"/>
      <c r="AL19" s="624">
        <v>0.3</v>
      </c>
      <c r="AM19" s="625"/>
      <c r="AN19" s="625"/>
      <c r="AO19" s="661"/>
      <c r="AP19" s="618" t="s">
        <v>261</v>
      </c>
      <c r="AQ19" s="619"/>
      <c r="AR19" s="619"/>
      <c r="AS19" s="619"/>
      <c r="AT19" s="619"/>
      <c r="AU19" s="619"/>
      <c r="AV19" s="619"/>
      <c r="AW19" s="619"/>
      <c r="AX19" s="619"/>
      <c r="AY19" s="619"/>
      <c r="AZ19" s="619"/>
      <c r="BA19" s="619"/>
      <c r="BB19" s="619"/>
      <c r="BC19" s="619"/>
      <c r="BD19" s="619"/>
      <c r="BE19" s="619"/>
      <c r="BF19" s="620"/>
      <c r="BG19" s="621">
        <v>7353</v>
      </c>
      <c r="BH19" s="622"/>
      <c r="BI19" s="622"/>
      <c r="BJ19" s="622"/>
      <c r="BK19" s="622"/>
      <c r="BL19" s="622"/>
      <c r="BM19" s="622"/>
      <c r="BN19" s="623"/>
      <c r="BO19" s="659">
        <v>0.2</v>
      </c>
      <c r="BP19" s="659"/>
      <c r="BQ19" s="659"/>
      <c r="BR19" s="659"/>
      <c r="BS19" s="660" t="s">
        <v>122</v>
      </c>
      <c r="BT19" s="660"/>
      <c r="BU19" s="660"/>
      <c r="BV19" s="660"/>
      <c r="BW19" s="660"/>
      <c r="BX19" s="660"/>
      <c r="BY19" s="660"/>
      <c r="BZ19" s="660"/>
      <c r="CA19" s="660"/>
      <c r="CB19" s="698"/>
      <c r="CD19" s="618" t="s">
        <v>262</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15">
      <c r="B20" s="688" t="s">
        <v>263</v>
      </c>
      <c r="C20" s="689"/>
      <c r="D20" s="689"/>
      <c r="E20" s="689"/>
      <c r="F20" s="689"/>
      <c r="G20" s="689"/>
      <c r="H20" s="689"/>
      <c r="I20" s="689"/>
      <c r="J20" s="689"/>
      <c r="K20" s="689"/>
      <c r="L20" s="689"/>
      <c r="M20" s="689"/>
      <c r="N20" s="689"/>
      <c r="O20" s="689"/>
      <c r="P20" s="689"/>
      <c r="Q20" s="690"/>
      <c r="R20" s="621">
        <v>2242</v>
      </c>
      <c r="S20" s="622"/>
      <c r="T20" s="622"/>
      <c r="U20" s="622"/>
      <c r="V20" s="622"/>
      <c r="W20" s="622"/>
      <c r="X20" s="622"/>
      <c r="Y20" s="623"/>
      <c r="Z20" s="659">
        <v>0</v>
      </c>
      <c r="AA20" s="659"/>
      <c r="AB20" s="659"/>
      <c r="AC20" s="659"/>
      <c r="AD20" s="660">
        <v>2242</v>
      </c>
      <c r="AE20" s="660"/>
      <c r="AF20" s="660"/>
      <c r="AG20" s="660"/>
      <c r="AH20" s="660"/>
      <c r="AI20" s="660"/>
      <c r="AJ20" s="660"/>
      <c r="AK20" s="660"/>
      <c r="AL20" s="624">
        <v>0</v>
      </c>
      <c r="AM20" s="625"/>
      <c r="AN20" s="625"/>
      <c r="AO20" s="661"/>
      <c r="AP20" s="618" t="s">
        <v>264</v>
      </c>
      <c r="AQ20" s="619"/>
      <c r="AR20" s="619"/>
      <c r="AS20" s="619"/>
      <c r="AT20" s="619"/>
      <c r="AU20" s="619"/>
      <c r="AV20" s="619"/>
      <c r="AW20" s="619"/>
      <c r="AX20" s="619"/>
      <c r="AY20" s="619"/>
      <c r="AZ20" s="619"/>
      <c r="BA20" s="619"/>
      <c r="BB20" s="619"/>
      <c r="BC20" s="619"/>
      <c r="BD20" s="619"/>
      <c r="BE20" s="619"/>
      <c r="BF20" s="620"/>
      <c r="BG20" s="621">
        <v>7353</v>
      </c>
      <c r="BH20" s="622"/>
      <c r="BI20" s="622"/>
      <c r="BJ20" s="622"/>
      <c r="BK20" s="622"/>
      <c r="BL20" s="622"/>
      <c r="BM20" s="622"/>
      <c r="BN20" s="623"/>
      <c r="BO20" s="659">
        <v>0.2</v>
      </c>
      <c r="BP20" s="659"/>
      <c r="BQ20" s="659"/>
      <c r="BR20" s="659"/>
      <c r="BS20" s="660" t="s">
        <v>122</v>
      </c>
      <c r="BT20" s="660"/>
      <c r="BU20" s="660"/>
      <c r="BV20" s="660"/>
      <c r="BW20" s="660"/>
      <c r="BX20" s="660"/>
      <c r="BY20" s="660"/>
      <c r="BZ20" s="660"/>
      <c r="CA20" s="660"/>
      <c r="CB20" s="698"/>
      <c r="CD20" s="618" t="s">
        <v>265</v>
      </c>
      <c r="CE20" s="619"/>
      <c r="CF20" s="619"/>
      <c r="CG20" s="619"/>
      <c r="CH20" s="619"/>
      <c r="CI20" s="619"/>
      <c r="CJ20" s="619"/>
      <c r="CK20" s="619"/>
      <c r="CL20" s="619"/>
      <c r="CM20" s="619"/>
      <c r="CN20" s="619"/>
      <c r="CO20" s="619"/>
      <c r="CP20" s="619"/>
      <c r="CQ20" s="620"/>
      <c r="CR20" s="621">
        <v>13511163</v>
      </c>
      <c r="CS20" s="622"/>
      <c r="CT20" s="622"/>
      <c r="CU20" s="622"/>
      <c r="CV20" s="622"/>
      <c r="CW20" s="622"/>
      <c r="CX20" s="622"/>
      <c r="CY20" s="623"/>
      <c r="CZ20" s="659">
        <v>100</v>
      </c>
      <c r="DA20" s="659"/>
      <c r="DB20" s="659"/>
      <c r="DC20" s="659"/>
      <c r="DD20" s="627">
        <v>898406</v>
      </c>
      <c r="DE20" s="622"/>
      <c r="DF20" s="622"/>
      <c r="DG20" s="622"/>
      <c r="DH20" s="622"/>
      <c r="DI20" s="622"/>
      <c r="DJ20" s="622"/>
      <c r="DK20" s="622"/>
      <c r="DL20" s="622"/>
      <c r="DM20" s="622"/>
      <c r="DN20" s="622"/>
      <c r="DO20" s="622"/>
      <c r="DP20" s="623"/>
      <c r="DQ20" s="627">
        <v>9327156</v>
      </c>
      <c r="DR20" s="622"/>
      <c r="DS20" s="622"/>
      <c r="DT20" s="622"/>
      <c r="DU20" s="622"/>
      <c r="DV20" s="622"/>
      <c r="DW20" s="622"/>
      <c r="DX20" s="622"/>
      <c r="DY20" s="622"/>
      <c r="DZ20" s="622"/>
      <c r="EA20" s="622"/>
      <c r="EB20" s="622"/>
      <c r="EC20" s="658"/>
    </row>
    <row r="21" spans="2:133" ht="11.25" customHeight="1" x14ac:dyDescent="0.15">
      <c r="B21" s="618" t="s">
        <v>266</v>
      </c>
      <c r="C21" s="619"/>
      <c r="D21" s="619"/>
      <c r="E21" s="619"/>
      <c r="F21" s="619"/>
      <c r="G21" s="619"/>
      <c r="H21" s="619"/>
      <c r="I21" s="619"/>
      <c r="J21" s="619"/>
      <c r="K21" s="619"/>
      <c r="L21" s="619"/>
      <c r="M21" s="619"/>
      <c r="N21" s="619"/>
      <c r="O21" s="619"/>
      <c r="P21" s="619"/>
      <c r="Q21" s="620"/>
      <c r="R21" s="621">
        <v>3783473</v>
      </c>
      <c r="S21" s="622"/>
      <c r="T21" s="622"/>
      <c r="U21" s="622"/>
      <c r="V21" s="622"/>
      <c r="W21" s="622"/>
      <c r="X21" s="622"/>
      <c r="Y21" s="623"/>
      <c r="Z21" s="659">
        <v>26.7</v>
      </c>
      <c r="AA21" s="659"/>
      <c r="AB21" s="659"/>
      <c r="AC21" s="659"/>
      <c r="AD21" s="660">
        <v>3454589</v>
      </c>
      <c r="AE21" s="660"/>
      <c r="AF21" s="660"/>
      <c r="AG21" s="660"/>
      <c r="AH21" s="660"/>
      <c r="AI21" s="660"/>
      <c r="AJ21" s="660"/>
      <c r="AK21" s="660"/>
      <c r="AL21" s="624">
        <v>44.8</v>
      </c>
      <c r="AM21" s="625"/>
      <c r="AN21" s="625"/>
      <c r="AO21" s="661"/>
      <c r="AP21" s="618" t="s">
        <v>267</v>
      </c>
      <c r="AQ21" s="699"/>
      <c r="AR21" s="699"/>
      <c r="AS21" s="699"/>
      <c r="AT21" s="699"/>
      <c r="AU21" s="699"/>
      <c r="AV21" s="699"/>
      <c r="AW21" s="699"/>
      <c r="AX21" s="699"/>
      <c r="AY21" s="699"/>
      <c r="AZ21" s="699"/>
      <c r="BA21" s="699"/>
      <c r="BB21" s="699"/>
      <c r="BC21" s="699"/>
      <c r="BD21" s="699"/>
      <c r="BE21" s="699"/>
      <c r="BF21" s="700"/>
      <c r="BG21" s="621">
        <v>7353</v>
      </c>
      <c r="BH21" s="622"/>
      <c r="BI21" s="622"/>
      <c r="BJ21" s="622"/>
      <c r="BK21" s="622"/>
      <c r="BL21" s="622"/>
      <c r="BM21" s="622"/>
      <c r="BN21" s="623"/>
      <c r="BO21" s="659">
        <v>0.2</v>
      </c>
      <c r="BP21" s="659"/>
      <c r="BQ21" s="659"/>
      <c r="BR21" s="659"/>
      <c r="BS21" s="660" t="s">
        <v>122</v>
      </c>
      <c r="BT21" s="660"/>
      <c r="BU21" s="660"/>
      <c r="BV21" s="660"/>
      <c r="BW21" s="660"/>
      <c r="BX21" s="660"/>
      <c r="BY21" s="660"/>
      <c r="BZ21" s="660"/>
      <c r="CA21" s="660"/>
      <c r="CB21" s="698"/>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268</v>
      </c>
      <c r="C22" s="619"/>
      <c r="D22" s="619"/>
      <c r="E22" s="619"/>
      <c r="F22" s="619"/>
      <c r="G22" s="619"/>
      <c r="H22" s="619"/>
      <c r="I22" s="619"/>
      <c r="J22" s="619"/>
      <c r="K22" s="619"/>
      <c r="L22" s="619"/>
      <c r="M22" s="619"/>
      <c r="N22" s="619"/>
      <c r="O22" s="619"/>
      <c r="P22" s="619"/>
      <c r="Q22" s="620"/>
      <c r="R22" s="621">
        <v>3454589</v>
      </c>
      <c r="S22" s="622"/>
      <c r="T22" s="622"/>
      <c r="U22" s="622"/>
      <c r="V22" s="622"/>
      <c r="W22" s="622"/>
      <c r="X22" s="622"/>
      <c r="Y22" s="623"/>
      <c r="Z22" s="659">
        <v>24.4</v>
      </c>
      <c r="AA22" s="659"/>
      <c r="AB22" s="659"/>
      <c r="AC22" s="659"/>
      <c r="AD22" s="660">
        <v>3454589</v>
      </c>
      <c r="AE22" s="660"/>
      <c r="AF22" s="660"/>
      <c r="AG22" s="660"/>
      <c r="AH22" s="660"/>
      <c r="AI22" s="660"/>
      <c r="AJ22" s="660"/>
      <c r="AK22" s="660"/>
      <c r="AL22" s="624">
        <v>44.8</v>
      </c>
      <c r="AM22" s="625"/>
      <c r="AN22" s="625"/>
      <c r="AO22" s="661"/>
      <c r="AP22" s="618" t="s">
        <v>269</v>
      </c>
      <c r="AQ22" s="699"/>
      <c r="AR22" s="699"/>
      <c r="AS22" s="699"/>
      <c r="AT22" s="699"/>
      <c r="AU22" s="699"/>
      <c r="AV22" s="699"/>
      <c r="AW22" s="699"/>
      <c r="AX22" s="699"/>
      <c r="AY22" s="699"/>
      <c r="AZ22" s="699"/>
      <c r="BA22" s="699"/>
      <c r="BB22" s="699"/>
      <c r="BC22" s="699"/>
      <c r="BD22" s="699"/>
      <c r="BE22" s="699"/>
      <c r="BF22" s="700"/>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698"/>
      <c r="CD22" s="673" t="s">
        <v>270</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271</v>
      </c>
      <c r="C23" s="619"/>
      <c r="D23" s="619"/>
      <c r="E23" s="619"/>
      <c r="F23" s="619"/>
      <c r="G23" s="619"/>
      <c r="H23" s="619"/>
      <c r="I23" s="619"/>
      <c r="J23" s="619"/>
      <c r="K23" s="619"/>
      <c r="L23" s="619"/>
      <c r="M23" s="619"/>
      <c r="N23" s="619"/>
      <c r="O23" s="619"/>
      <c r="P23" s="619"/>
      <c r="Q23" s="620"/>
      <c r="R23" s="621">
        <v>321125</v>
      </c>
      <c r="S23" s="622"/>
      <c r="T23" s="622"/>
      <c r="U23" s="622"/>
      <c r="V23" s="622"/>
      <c r="W23" s="622"/>
      <c r="X23" s="622"/>
      <c r="Y23" s="623"/>
      <c r="Z23" s="659">
        <v>2.2999999999999998</v>
      </c>
      <c r="AA23" s="659"/>
      <c r="AB23" s="659"/>
      <c r="AC23" s="659"/>
      <c r="AD23" s="660" t="s">
        <v>122</v>
      </c>
      <c r="AE23" s="660"/>
      <c r="AF23" s="660"/>
      <c r="AG23" s="660"/>
      <c r="AH23" s="660"/>
      <c r="AI23" s="660"/>
      <c r="AJ23" s="660"/>
      <c r="AK23" s="660"/>
      <c r="AL23" s="624" t="s">
        <v>122</v>
      </c>
      <c r="AM23" s="625"/>
      <c r="AN23" s="625"/>
      <c r="AO23" s="661"/>
      <c r="AP23" s="618" t="s">
        <v>272</v>
      </c>
      <c r="AQ23" s="699"/>
      <c r="AR23" s="699"/>
      <c r="AS23" s="699"/>
      <c r="AT23" s="699"/>
      <c r="AU23" s="699"/>
      <c r="AV23" s="699"/>
      <c r="AW23" s="699"/>
      <c r="AX23" s="699"/>
      <c r="AY23" s="699"/>
      <c r="AZ23" s="699"/>
      <c r="BA23" s="699"/>
      <c r="BB23" s="699"/>
      <c r="BC23" s="699"/>
      <c r="BD23" s="699"/>
      <c r="BE23" s="699"/>
      <c r="BF23" s="700"/>
      <c r="BG23" s="621" t="s">
        <v>122</v>
      </c>
      <c r="BH23" s="622"/>
      <c r="BI23" s="622"/>
      <c r="BJ23" s="622"/>
      <c r="BK23" s="622"/>
      <c r="BL23" s="622"/>
      <c r="BM23" s="622"/>
      <c r="BN23" s="623"/>
      <c r="BO23" s="659" t="s">
        <v>122</v>
      </c>
      <c r="BP23" s="659"/>
      <c r="BQ23" s="659"/>
      <c r="BR23" s="659"/>
      <c r="BS23" s="660" t="s">
        <v>122</v>
      </c>
      <c r="BT23" s="660"/>
      <c r="BU23" s="660"/>
      <c r="BV23" s="660"/>
      <c r="BW23" s="660"/>
      <c r="BX23" s="660"/>
      <c r="BY23" s="660"/>
      <c r="BZ23" s="660"/>
      <c r="CA23" s="660"/>
      <c r="CB23" s="698"/>
      <c r="CD23" s="673" t="s">
        <v>212</v>
      </c>
      <c r="CE23" s="674"/>
      <c r="CF23" s="674"/>
      <c r="CG23" s="674"/>
      <c r="CH23" s="674"/>
      <c r="CI23" s="674"/>
      <c r="CJ23" s="674"/>
      <c r="CK23" s="674"/>
      <c r="CL23" s="674"/>
      <c r="CM23" s="674"/>
      <c r="CN23" s="674"/>
      <c r="CO23" s="674"/>
      <c r="CP23" s="674"/>
      <c r="CQ23" s="675"/>
      <c r="CR23" s="673" t="s">
        <v>273</v>
      </c>
      <c r="CS23" s="674"/>
      <c r="CT23" s="674"/>
      <c r="CU23" s="674"/>
      <c r="CV23" s="674"/>
      <c r="CW23" s="674"/>
      <c r="CX23" s="674"/>
      <c r="CY23" s="675"/>
      <c r="CZ23" s="673" t="s">
        <v>274</v>
      </c>
      <c r="DA23" s="674"/>
      <c r="DB23" s="674"/>
      <c r="DC23" s="675"/>
      <c r="DD23" s="673" t="s">
        <v>275</v>
      </c>
      <c r="DE23" s="674"/>
      <c r="DF23" s="674"/>
      <c r="DG23" s="674"/>
      <c r="DH23" s="674"/>
      <c r="DI23" s="674"/>
      <c r="DJ23" s="674"/>
      <c r="DK23" s="675"/>
      <c r="DL23" s="711" t="s">
        <v>276</v>
      </c>
      <c r="DM23" s="712"/>
      <c r="DN23" s="712"/>
      <c r="DO23" s="712"/>
      <c r="DP23" s="712"/>
      <c r="DQ23" s="712"/>
      <c r="DR23" s="712"/>
      <c r="DS23" s="712"/>
      <c r="DT23" s="712"/>
      <c r="DU23" s="712"/>
      <c r="DV23" s="713"/>
      <c r="DW23" s="673" t="s">
        <v>277</v>
      </c>
      <c r="DX23" s="674"/>
      <c r="DY23" s="674"/>
      <c r="DZ23" s="674"/>
      <c r="EA23" s="674"/>
      <c r="EB23" s="674"/>
      <c r="EC23" s="675"/>
    </row>
    <row r="24" spans="2:133" ht="11.25" customHeight="1" x14ac:dyDescent="0.15">
      <c r="B24" s="618" t="s">
        <v>278</v>
      </c>
      <c r="C24" s="619"/>
      <c r="D24" s="619"/>
      <c r="E24" s="619"/>
      <c r="F24" s="619"/>
      <c r="G24" s="619"/>
      <c r="H24" s="619"/>
      <c r="I24" s="619"/>
      <c r="J24" s="619"/>
      <c r="K24" s="619"/>
      <c r="L24" s="619"/>
      <c r="M24" s="619"/>
      <c r="N24" s="619"/>
      <c r="O24" s="619"/>
      <c r="P24" s="619"/>
      <c r="Q24" s="620"/>
      <c r="R24" s="621">
        <v>7759</v>
      </c>
      <c r="S24" s="622"/>
      <c r="T24" s="622"/>
      <c r="U24" s="622"/>
      <c r="V24" s="622"/>
      <c r="W24" s="622"/>
      <c r="X24" s="622"/>
      <c r="Y24" s="623"/>
      <c r="Z24" s="659">
        <v>0.1</v>
      </c>
      <c r="AA24" s="659"/>
      <c r="AB24" s="659"/>
      <c r="AC24" s="659"/>
      <c r="AD24" s="660" t="s">
        <v>122</v>
      </c>
      <c r="AE24" s="660"/>
      <c r="AF24" s="660"/>
      <c r="AG24" s="660"/>
      <c r="AH24" s="660"/>
      <c r="AI24" s="660"/>
      <c r="AJ24" s="660"/>
      <c r="AK24" s="660"/>
      <c r="AL24" s="624" t="s">
        <v>122</v>
      </c>
      <c r="AM24" s="625"/>
      <c r="AN24" s="625"/>
      <c r="AO24" s="661"/>
      <c r="AP24" s="618" t="s">
        <v>279</v>
      </c>
      <c r="AQ24" s="699"/>
      <c r="AR24" s="699"/>
      <c r="AS24" s="699"/>
      <c r="AT24" s="699"/>
      <c r="AU24" s="699"/>
      <c r="AV24" s="699"/>
      <c r="AW24" s="699"/>
      <c r="AX24" s="699"/>
      <c r="AY24" s="699"/>
      <c r="AZ24" s="699"/>
      <c r="BA24" s="699"/>
      <c r="BB24" s="699"/>
      <c r="BC24" s="699"/>
      <c r="BD24" s="699"/>
      <c r="BE24" s="699"/>
      <c r="BF24" s="700"/>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698"/>
      <c r="CD24" s="679" t="s">
        <v>280</v>
      </c>
      <c r="CE24" s="680"/>
      <c r="CF24" s="680"/>
      <c r="CG24" s="680"/>
      <c r="CH24" s="680"/>
      <c r="CI24" s="680"/>
      <c r="CJ24" s="680"/>
      <c r="CK24" s="680"/>
      <c r="CL24" s="680"/>
      <c r="CM24" s="680"/>
      <c r="CN24" s="680"/>
      <c r="CO24" s="680"/>
      <c r="CP24" s="680"/>
      <c r="CQ24" s="681"/>
      <c r="CR24" s="676">
        <v>6293572</v>
      </c>
      <c r="CS24" s="677"/>
      <c r="CT24" s="677"/>
      <c r="CU24" s="677"/>
      <c r="CV24" s="677"/>
      <c r="CW24" s="677"/>
      <c r="CX24" s="677"/>
      <c r="CY24" s="702"/>
      <c r="CZ24" s="703">
        <v>46.6</v>
      </c>
      <c r="DA24" s="685"/>
      <c r="DB24" s="685"/>
      <c r="DC24" s="705"/>
      <c r="DD24" s="701">
        <v>4142784</v>
      </c>
      <c r="DE24" s="677"/>
      <c r="DF24" s="677"/>
      <c r="DG24" s="677"/>
      <c r="DH24" s="677"/>
      <c r="DI24" s="677"/>
      <c r="DJ24" s="677"/>
      <c r="DK24" s="702"/>
      <c r="DL24" s="701">
        <v>3862878</v>
      </c>
      <c r="DM24" s="677"/>
      <c r="DN24" s="677"/>
      <c r="DO24" s="677"/>
      <c r="DP24" s="677"/>
      <c r="DQ24" s="677"/>
      <c r="DR24" s="677"/>
      <c r="DS24" s="677"/>
      <c r="DT24" s="677"/>
      <c r="DU24" s="677"/>
      <c r="DV24" s="702"/>
      <c r="DW24" s="703">
        <v>49.8</v>
      </c>
      <c r="DX24" s="685"/>
      <c r="DY24" s="685"/>
      <c r="DZ24" s="685"/>
      <c r="EA24" s="685"/>
      <c r="EB24" s="685"/>
      <c r="EC24" s="704"/>
    </row>
    <row r="25" spans="2:133" ht="11.25" customHeight="1" x14ac:dyDescent="0.15">
      <c r="B25" s="618" t="s">
        <v>281</v>
      </c>
      <c r="C25" s="619"/>
      <c r="D25" s="619"/>
      <c r="E25" s="619"/>
      <c r="F25" s="619"/>
      <c r="G25" s="619"/>
      <c r="H25" s="619"/>
      <c r="I25" s="619"/>
      <c r="J25" s="619"/>
      <c r="K25" s="619"/>
      <c r="L25" s="619"/>
      <c r="M25" s="619"/>
      <c r="N25" s="619"/>
      <c r="O25" s="619"/>
      <c r="P25" s="619"/>
      <c r="Q25" s="620"/>
      <c r="R25" s="621">
        <v>7976053</v>
      </c>
      <c r="S25" s="622"/>
      <c r="T25" s="622"/>
      <c r="U25" s="622"/>
      <c r="V25" s="622"/>
      <c r="W25" s="622"/>
      <c r="X25" s="622"/>
      <c r="Y25" s="623"/>
      <c r="Z25" s="659">
        <v>56.2</v>
      </c>
      <c r="AA25" s="659"/>
      <c r="AB25" s="659"/>
      <c r="AC25" s="659"/>
      <c r="AD25" s="660">
        <v>7647169</v>
      </c>
      <c r="AE25" s="660"/>
      <c r="AF25" s="660"/>
      <c r="AG25" s="660"/>
      <c r="AH25" s="660"/>
      <c r="AI25" s="660"/>
      <c r="AJ25" s="660"/>
      <c r="AK25" s="660"/>
      <c r="AL25" s="624">
        <v>99.2</v>
      </c>
      <c r="AM25" s="625"/>
      <c r="AN25" s="625"/>
      <c r="AO25" s="661"/>
      <c r="AP25" s="618" t="s">
        <v>282</v>
      </c>
      <c r="AQ25" s="699"/>
      <c r="AR25" s="699"/>
      <c r="AS25" s="699"/>
      <c r="AT25" s="699"/>
      <c r="AU25" s="699"/>
      <c r="AV25" s="699"/>
      <c r="AW25" s="699"/>
      <c r="AX25" s="699"/>
      <c r="AY25" s="699"/>
      <c r="AZ25" s="699"/>
      <c r="BA25" s="699"/>
      <c r="BB25" s="699"/>
      <c r="BC25" s="699"/>
      <c r="BD25" s="699"/>
      <c r="BE25" s="699"/>
      <c r="BF25" s="700"/>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698"/>
      <c r="CD25" s="618" t="s">
        <v>283</v>
      </c>
      <c r="CE25" s="619"/>
      <c r="CF25" s="619"/>
      <c r="CG25" s="619"/>
      <c r="CH25" s="619"/>
      <c r="CI25" s="619"/>
      <c r="CJ25" s="619"/>
      <c r="CK25" s="619"/>
      <c r="CL25" s="619"/>
      <c r="CM25" s="619"/>
      <c r="CN25" s="619"/>
      <c r="CO25" s="619"/>
      <c r="CP25" s="619"/>
      <c r="CQ25" s="620"/>
      <c r="CR25" s="621">
        <v>2014508</v>
      </c>
      <c r="CS25" s="634"/>
      <c r="CT25" s="634"/>
      <c r="CU25" s="634"/>
      <c r="CV25" s="634"/>
      <c r="CW25" s="634"/>
      <c r="CX25" s="634"/>
      <c r="CY25" s="635"/>
      <c r="CZ25" s="624">
        <v>14.9</v>
      </c>
      <c r="DA25" s="636"/>
      <c r="DB25" s="636"/>
      <c r="DC25" s="637"/>
      <c r="DD25" s="627">
        <v>1891523</v>
      </c>
      <c r="DE25" s="634"/>
      <c r="DF25" s="634"/>
      <c r="DG25" s="634"/>
      <c r="DH25" s="634"/>
      <c r="DI25" s="634"/>
      <c r="DJ25" s="634"/>
      <c r="DK25" s="635"/>
      <c r="DL25" s="627">
        <v>1806580</v>
      </c>
      <c r="DM25" s="634"/>
      <c r="DN25" s="634"/>
      <c r="DO25" s="634"/>
      <c r="DP25" s="634"/>
      <c r="DQ25" s="634"/>
      <c r="DR25" s="634"/>
      <c r="DS25" s="634"/>
      <c r="DT25" s="634"/>
      <c r="DU25" s="634"/>
      <c r="DV25" s="635"/>
      <c r="DW25" s="624">
        <v>23.3</v>
      </c>
      <c r="DX25" s="636"/>
      <c r="DY25" s="636"/>
      <c r="DZ25" s="636"/>
      <c r="EA25" s="636"/>
      <c r="EB25" s="636"/>
      <c r="EC25" s="648"/>
    </row>
    <row r="26" spans="2:133" ht="11.25" customHeight="1" x14ac:dyDescent="0.15">
      <c r="B26" s="618" t="s">
        <v>284</v>
      </c>
      <c r="C26" s="619"/>
      <c r="D26" s="619"/>
      <c r="E26" s="619"/>
      <c r="F26" s="619"/>
      <c r="G26" s="619"/>
      <c r="H26" s="619"/>
      <c r="I26" s="619"/>
      <c r="J26" s="619"/>
      <c r="K26" s="619"/>
      <c r="L26" s="619"/>
      <c r="M26" s="619"/>
      <c r="N26" s="619"/>
      <c r="O26" s="619"/>
      <c r="P26" s="619"/>
      <c r="Q26" s="620"/>
      <c r="R26" s="621">
        <v>2388</v>
      </c>
      <c r="S26" s="622"/>
      <c r="T26" s="622"/>
      <c r="U26" s="622"/>
      <c r="V26" s="622"/>
      <c r="W26" s="622"/>
      <c r="X26" s="622"/>
      <c r="Y26" s="623"/>
      <c r="Z26" s="659">
        <v>0</v>
      </c>
      <c r="AA26" s="659"/>
      <c r="AB26" s="659"/>
      <c r="AC26" s="659"/>
      <c r="AD26" s="660">
        <v>2388</v>
      </c>
      <c r="AE26" s="660"/>
      <c r="AF26" s="660"/>
      <c r="AG26" s="660"/>
      <c r="AH26" s="660"/>
      <c r="AI26" s="660"/>
      <c r="AJ26" s="660"/>
      <c r="AK26" s="660"/>
      <c r="AL26" s="624">
        <v>0</v>
      </c>
      <c r="AM26" s="625"/>
      <c r="AN26" s="625"/>
      <c r="AO26" s="661"/>
      <c r="AP26" s="618" t="s">
        <v>285</v>
      </c>
      <c r="AQ26" s="699"/>
      <c r="AR26" s="699"/>
      <c r="AS26" s="699"/>
      <c r="AT26" s="699"/>
      <c r="AU26" s="699"/>
      <c r="AV26" s="699"/>
      <c r="AW26" s="699"/>
      <c r="AX26" s="699"/>
      <c r="AY26" s="699"/>
      <c r="AZ26" s="699"/>
      <c r="BA26" s="699"/>
      <c r="BB26" s="699"/>
      <c r="BC26" s="699"/>
      <c r="BD26" s="699"/>
      <c r="BE26" s="699"/>
      <c r="BF26" s="700"/>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698"/>
      <c r="CD26" s="618" t="s">
        <v>286</v>
      </c>
      <c r="CE26" s="619"/>
      <c r="CF26" s="619"/>
      <c r="CG26" s="619"/>
      <c r="CH26" s="619"/>
      <c r="CI26" s="619"/>
      <c r="CJ26" s="619"/>
      <c r="CK26" s="619"/>
      <c r="CL26" s="619"/>
      <c r="CM26" s="619"/>
      <c r="CN26" s="619"/>
      <c r="CO26" s="619"/>
      <c r="CP26" s="619"/>
      <c r="CQ26" s="620"/>
      <c r="CR26" s="621">
        <v>1190340</v>
      </c>
      <c r="CS26" s="622"/>
      <c r="CT26" s="622"/>
      <c r="CU26" s="622"/>
      <c r="CV26" s="622"/>
      <c r="CW26" s="622"/>
      <c r="CX26" s="622"/>
      <c r="CY26" s="623"/>
      <c r="CZ26" s="624">
        <v>8.8000000000000007</v>
      </c>
      <c r="DA26" s="636"/>
      <c r="DB26" s="636"/>
      <c r="DC26" s="637"/>
      <c r="DD26" s="627">
        <v>1110187</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15">
      <c r="B27" s="618" t="s">
        <v>287</v>
      </c>
      <c r="C27" s="619"/>
      <c r="D27" s="619"/>
      <c r="E27" s="619"/>
      <c r="F27" s="619"/>
      <c r="G27" s="619"/>
      <c r="H27" s="619"/>
      <c r="I27" s="619"/>
      <c r="J27" s="619"/>
      <c r="K27" s="619"/>
      <c r="L27" s="619"/>
      <c r="M27" s="619"/>
      <c r="N27" s="619"/>
      <c r="O27" s="619"/>
      <c r="P27" s="619"/>
      <c r="Q27" s="620"/>
      <c r="R27" s="621">
        <v>106360</v>
      </c>
      <c r="S27" s="622"/>
      <c r="T27" s="622"/>
      <c r="U27" s="622"/>
      <c r="V27" s="622"/>
      <c r="W27" s="622"/>
      <c r="X27" s="622"/>
      <c r="Y27" s="623"/>
      <c r="Z27" s="659">
        <v>0.7</v>
      </c>
      <c r="AA27" s="659"/>
      <c r="AB27" s="659"/>
      <c r="AC27" s="659"/>
      <c r="AD27" s="660" t="s">
        <v>122</v>
      </c>
      <c r="AE27" s="660"/>
      <c r="AF27" s="660"/>
      <c r="AG27" s="660"/>
      <c r="AH27" s="660"/>
      <c r="AI27" s="660"/>
      <c r="AJ27" s="660"/>
      <c r="AK27" s="660"/>
      <c r="AL27" s="624" t="s">
        <v>122</v>
      </c>
      <c r="AM27" s="625"/>
      <c r="AN27" s="625"/>
      <c r="AO27" s="661"/>
      <c r="AP27" s="618" t="s">
        <v>288</v>
      </c>
      <c r="AQ27" s="619"/>
      <c r="AR27" s="619"/>
      <c r="AS27" s="619"/>
      <c r="AT27" s="619"/>
      <c r="AU27" s="619"/>
      <c r="AV27" s="619"/>
      <c r="AW27" s="619"/>
      <c r="AX27" s="619"/>
      <c r="AY27" s="619"/>
      <c r="AZ27" s="619"/>
      <c r="BA27" s="619"/>
      <c r="BB27" s="619"/>
      <c r="BC27" s="619"/>
      <c r="BD27" s="619"/>
      <c r="BE27" s="619"/>
      <c r="BF27" s="620"/>
      <c r="BG27" s="621">
        <v>3223745</v>
      </c>
      <c r="BH27" s="622"/>
      <c r="BI27" s="622"/>
      <c r="BJ27" s="622"/>
      <c r="BK27" s="622"/>
      <c r="BL27" s="622"/>
      <c r="BM27" s="622"/>
      <c r="BN27" s="623"/>
      <c r="BO27" s="659">
        <v>100</v>
      </c>
      <c r="BP27" s="659"/>
      <c r="BQ27" s="659"/>
      <c r="BR27" s="659"/>
      <c r="BS27" s="660" t="s">
        <v>122</v>
      </c>
      <c r="BT27" s="660"/>
      <c r="BU27" s="660"/>
      <c r="BV27" s="660"/>
      <c r="BW27" s="660"/>
      <c r="BX27" s="660"/>
      <c r="BY27" s="660"/>
      <c r="BZ27" s="660"/>
      <c r="CA27" s="660"/>
      <c r="CB27" s="698"/>
      <c r="CD27" s="618" t="s">
        <v>289</v>
      </c>
      <c r="CE27" s="619"/>
      <c r="CF27" s="619"/>
      <c r="CG27" s="619"/>
      <c r="CH27" s="619"/>
      <c r="CI27" s="619"/>
      <c r="CJ27" s="619"/>
      <c r="CK27" s="619"/>
      <c r="CL27" s="619"/>
      <c r="CM27" s="619"/>
      <c r="CN27" s="619"/>
      <c r="CO27" s="619"/>
      <c r="CP27" s="619"/>
      <c r="CQ27" s="620"/>
      <c r="CR27" s="621">
        <v>2953715</v>
      </c>
      <c r="CS27" s="634"/>
      <c r="CT27" s="634"/>
      <c r="CU27" s="634"/>
      <c r="CV27" s="634"/>
      <c r="CW27" s="634"/>
      <c r="CX27" s="634"/>
      <c r="CY27" s="635"/>
      <c r="CZ27" s="624">
        <v>21.9</v>
      </c>
      <c r="DA27" s="636"/>
      <c r="DB27" s="636"/>
      <c r="DC27" s="637"/>
      <c r="DD27" s="627">
        <v>944742</v>
      </c>
      <c r="DE27" s="634"/>
      <c r="DF27" s="634"/>
      <c r="DG27" s="634"/>
      <c r="DH27" s="634"/>
      <c r="DI27" s="634"/>
      <c r="DJ27" s="634"/>
      <c r="DK27" s="635"/>
      <c r="DL27" s="627">
        <v>749779</v>
      </c>
      <c r="DM27" s="634"/>
      <c r="DN27" s="634"/>
      <c r="DO27" s="634"/>
      <c r="DP27" s="634"/>
      <c r="DQ27" s="634"/>
      <c r="DR27" s="634"/>
      <c r="DS27" s="634"/>
      <c r="DT27" s="634"/>
      <c r="DU27" s="634"/>
      <c r="DV27" s="635"/>
      <c r="DW27" s="624">
        <v>9.6999999999999993</v>
      </c>
      <c r="DX27" s="636"/>
      <c r="DY27" s="636"/>
      <c r="DZ27" s="636"/>
      <c r="EA27" s="636"/>
      <c r="EB27" s="636"/>
      <c r="EC27" s="648"/>
    </row>
    <row r="28" spans="2:133" ht="11.25" customHeight="1" x14ac:dyDescent="0.15">
      <c r="B28" s="618" t="s">
        <v>290</v>
      </c>
      <c r="C28" s="619"/>
      <c r="D28" s="619"/>
      <c r="E28" s="619"/>
      <c r="F28" s="619"/>
      <c r="G28" s="619"/>
      <c r="H28" s="619"/>
      <c r="I28" s="619"/>
      <c r="J28" s="619"/>
      <c r="K28" s="619"/>
      <c r="L28" s="619"/>
      <c r="M28" s="619"/>
      <c r="N28" s="619"/>
      <c r="O28" s="619"/>
      <c r="P28" s="619"/>
      <c r="Q28" s="620"/>
      <c r="R28" s="621">
        <v>77863</v>
      </c>
      <c r="S28" s="622"/>
      <c r="T28" s="622"/>
      <c r="U28" s="622"/>
      <c r="V28" s="622"/>
      <c r="W28" s="622"/>
      <c r="X28" s="622"/>
      <c r="Y28" s="623"/>
      <c r="Z28" s="659">
        <v>0.5</v>
      </c>
      <c r="AA28" s="659"/>
      <c r="AB28" s="659"/>
      <c r="AC28" s="659"/>
      <c r="AD28" s="660">
        <v>2166</v>
      </c>
      <c r="AE28" s="660"/>
      <c r="AF28" s="660"/>
      <c r="AG28" s="660"/>
      <c r="AH28" s="660"/>
      <c r="AI28" s="660"/>
      <c r="AJ28" s="660"/>
      <c r="AK28" s="660"/>
      <c r="AL28" s="624">
        <v>0</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291</v>
      </c>
      <c r="CE28" s="619"/>
      <c r="CF28" s="619"/>
      <c r="CG28" s="619"/>
      <c r="CH28" s="619"/>
      <c r="CI28" s="619"/>
      <c r="CJ28" s="619"/>
      <c r="CK28" s="619"/>
      <c r="CL28" s="619"/>
      <c r="CM28" s="619"/>
      <c r="CN28" s="619"/>
      <c r="CO28" s="619"/>
      <c r="CP28" s="619"/>
      <c r="CQ28" s="620"/>
      <c r="CR28" s="621">
        <v>1325349</v>
      </c>
      <c r="CS28" s="622"/>
      <c r="CT28" s="622"/>
      <c r="CU28" s="622"/>
      <c r="CV28" s="622"/>
      <c r="CW28" s="622"/>
      <c r="CX28" s="622"/>
      <c r="CY28" s="623"/>
      <c r="CZ28" s="624">
        <v>9.8000000000000007</v>
      </c>
      <c r="DA28" s="636"/>
      <c r="DB28" s="636"/>
      <c r="DC28" s="637"/>
      <c r="DD28" s="627">
        <v>1306519</v>
      </c>
      <c r="DE28" s="622"/>
      <c r="DF28" s="622"/>
      <c r="DG28" s="622"/>
      <c r="DH28" s="622"/>
      <c r="DI28" s="622"/>
      <c r="DJ28" s="622"/>
      <c r="DK28" s="623"/>
      <c r="DL28" s="627">
        <v>1306519</v>
      </c>
      <c r="DM28" s="622"/>
      <c r="DN28" s="622"/>
      <c r="DO28" s="622"/>
      <c r="DP28" s="622"/>
      <c r="DQ28" s="622"/>
      <c r="DR28" s="622"/>
      <c r="DS28" s="622"/>
      <c r="DT28" s="622"/>
      <c r="DU28" s="622"/>
      <c r="DV28" s="623"/>
      <c r="DW28" s="624">
        <v>16.8</v>
      </c>
      <c r="DX28" s="636"/>
      <c r="DY28" s="636"/>
      <c r="DZ28" s="636"/>
      <c r="EA28" s="636"/>
      <c r="EB28" s="636"/>
      <c r="EC28" s="648"/>
    </row>
    <row r="29" spans="2:133" ht="11.25" customHeight="1" x14ac:dyDescent="0.15">
      <c r="B29" s="618" t="s">
        <v>292</v>
      </c>
      <c r="C29" s="619"/>
      <c r="D29" s="619"/>
      <c r="E29" s="619"/>
      <c r="F29" s="619"/>
      <c r="G29" s="619"/>
      <c r="H29" s="619"/>
      <c r="I29" s="619"/>
      <c r="J29" s="619"/>
      <c r="K29" s="619"/>
      <c r="L29" s="619"/>
      <c r="M29" s="619"/>
      <c r="N29" s="619"/>
      <c r="O29" s="619"/>
      <c r="P29" s="619"/>
      <c r="Q29" s="620"/>
      <c r="R29" s="621">
        <v>92607</v>
      </c>
      <c r="S29" s="622"/>
      <c r="T29" s="622"/>
      <c r="U29" s="622"/>
      <c r="V29" s="622"/>
      <c r="W29" s="622"/>
      <c r="X29" s="622"/>
      <c r="Y29" s="623"/>
      <c r="Z29" s="659">
        <v>0.7</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8"/>
      <c r="CD29" s="640" t="s">
        <v>293</v>
      </c>
      <c r="CE29" s="641"/>
      <c r="CF29" s="618" t="s">
        <v>66</v>
      </c>
      <c r="CG29" s="619"/>
      <c r="CH29" s="619"/>
      <c r="CI29" s="619"/>
      <c r="CJ29" s="619"/>
      <c r="CK29" s="619"/>
      <c r="CL29" s="619"/>
      <c r="CM29" s="619"/>
      <c r="CN29" s="619"/>
      <c r="CO29" s="619"/>
      <c r="CP29" s="619"/>
      <c r="CQ29" s="620"/>
      <c r="CR29" s="621">
        <v>1325349</v>
      </c>
      <c r="CS29" s="634"/>
      <c r="CT29" s="634"/>
      <c r="CU29" s="634"/>
      <c r="CV29" s="634"/>
      <c r="CW29" s="634"/>
      <c r="CX29" s="634"/>
      <c r="CY29" s="635"/>
      <c r="CZ29" s="624">
        <v>9.8000000000000007</v>
      </c>
      <c r="DA29" s="636"/>
      <c r="DB29" s="636"/>
      <c r="DC29" s="637"/>
      <c r="DD29" s="627">
        <v>1306519</v>
      </c>
      <c r="DE29" s="634"/>
      <c r="DF29" s="634"/>
      <c r="DG29" s="634"/>
      <c r="DH29" s="634"/>
      <c r="DI29" s="634"/>
      <c r="DJ29" s="634"/>
      <c r="DK29" s="635"/>
      <c r="DL29" s="627">
        <v>1306519</v>
      </c>
      <c r="DM29" s="634"/>
      <c r="DN29" s="634"/>
      <c r="DO29" s="634"/>
      <c r="DP29" s="634"/>
      <c r="DQ29" s="634"/>
      <c r="DR29" s="634"/>
      <c r="DS29" s="634"/>
      <c r="DT29" s="634"/>
      <c r="DU29" s="634"/>
      <c r="DV29" s="635"/>
      <c r="DW29" s="624">
        <v>16.8</v>
      </c>
      <c r="DX29" s="636"/>
      <c r="DY29" s="636"/>
      <c r="DZ29" s="636"/>
      <c r="EA29" s="636"/>
      <c r="EB29" s="636"/>
      <c r="EC29" s="648"/>
    </row>
    <row r="30" spans="2:133" ht="11.25" customHeight="1" x14ac:dyDescent="0.15">
      <c r="B30" s="618" t="s">
        <v>294</v>
      </c>
      <c r="C30" s="619"/>
      <c r="D30" s="619"/>
      <c r="E30" s="619"/>
      <c r="F30" s="619"/>
      <c r="G30" s="619"/>
      <c r="H30" s="619"/>
      <c r="I30" s="619"/>
      <c r="J30" s="619"/>
      <c r="K30" s="619"/>
      <c r="L30" s="619"/>
      <c r="M30" s="619"/>
      <c r="N30" s="619"/>
      <c r="O30" s="619"/>
      <c r="P30" s="619"/>
      <c r="Q30" s="620"/>
      <c r="R30" s="621">
        <v>2366020</v>
      </c>
      <c r="S30" s="622"/>
      <c r="T30" s="622"/>
      <c r="U30" s="622"/>
      <c r="V30" s="622"/>
      <c r="W30" s="622"/>
      <c r="X30" s="622"/>
      <c r="Y30" s="623"/>
      <c r="Z30" s="659">
        <v>16.7</v>
      </c>
      <c r="AA30" s="659"/>
      <c r="AB30" s="659"/>
      <c r="AC30" s="659"/>
      <c r="AD30" s="660" t="s">
        <v>122</v>
      </c>
      <c r="AE30" s="660"/>
      <c r="AF30" s="660"/>
      <c r="AG30" s="660"/>
      <c r="AH30" s="660"/>
      <c r="AI30" s="660"/>
      <c r="AJ30" s="660"/>
      <c r="AK30" s="660"/>
      <c r="AL30" s="624" t="s">
        <v>122</v>
      </c>
      <c r="AM30" s="625"/>
      <c r="AN30" s="625"/>
      <c r="AO30" s="661"/>
      <c r="AP30" s="673" t="s">
        <v>212</v>
      </c>
      <c r="AQ30" s="674"/>
      <c r="AR30" s="674"/>
      <c r="AS30" s="674"/>
      <c r="AT30" s="674"/>
      <c r="AU30" s="674"/>
      <c r="AV30" s="674"/>
      <c r="AW30" s="674"/>
      <c r="AX30" s="674"/>
      <c r="AY30" s="674"/>
      <c r="AZ30" s="674"/>
      <c r="BA30" s="674"/>
      <c r="BB30" s="674"/>
      <c r="BC30" s="674"/>
      <c r="BD30" s="674"/>
      <c r="BE30" s="674"/>
      <c r="BF30" s="675"/>
      <c r="BG30" s="673" t="s">
        <v>295</v>
      </c>
      <c r="BH30" s="696"/>
      <c r="BI30" s="696"/>
      <c r="BJ30" s="696"/>
      <c r="BK30" s="696"/>
      <c r="BL30" s="696"/>
      <c r="BM30" s="696"/>
      <c r="BN30" s="696"/>
      <c r="BO30" s="696"/>
      <c r="BP30" s="696"/>
      <c r="BQ30" s="697"/>
      <c r="BR30" s="673" t="s">
        <v>296</v>
      </c>
      <c r="BS30" s="696"/>
      <c r="BT30" s="696"/>
      <c r="BU30" s="696"/>
      <c r="BV30" s="696"/>
      <c r="BW30" s="696"/>
      <c r="BX30" s="696"/>
      <c r="BY30" s="696"/>
      <c r="BZ30" s="696"/>
      <c r="CA30" s="696"/>
      <c r="CB30" s="697"/>
      <c r="CD30" s="642"/>
      <c r="CE30" s="643"/>
      <c r="CF30" s="618" t="s">
        <v>297</v>
      </c>
      <c r="CG30" s="619"/>
      <c r="CH30" s="619"/>
      <c r="CI30" s="619"/>
      <c r="CJ30" s="619"/>
      <c r="CK30" s="619"/>
      <c r="CL30" s="619"/>
      <c r="CM30" s="619"/>
      <c r="CN30" s="619"/>
      <c r="CO30" s="619"/>
      <c r="CP30" s="619"/>
      <c r="CQ30" s="620"/>
      <c r="CR30" s="621">
        <v>1289629</v>
      </c>
      <c r="CS30" s="622"/>
      <c r="CT30" s="622"/>
      <c r="CU30" s="622"/>
      <c r="CV30" s="622"/>
      <c r="CW30" s="622"/>
      <c r="CX30" s="622"/>
      <c r="CY30" s="623"/>
      <c r="CZ30" s="624">
        <v>9.5</v>
      </c>
      <c r="DA30" s="636"/>
      <c r="DB30" s="636"/>
      <c r="DC30" s="637"/>
      <c r="DD30" s="627">
        <v>1271495</v>
      </c>
      <c r="DE30" s="622"/>
      <c r="DF30" s="622"/>
      <c r="DG30" s="622"/>
      <c r="DH30" s="622"/>
      <c r="DI30" s="622"/>
      <c r="DJ30" s="622"/>
      <c r="DK30" s="623"/>
      <c r="DL30" s="627">
        <v>1271495</v>
      </c>
      <c r="DM30" s="622"/>
      <c r="DN30" s="622"/>
      <c r="DO30" s="622"/>
      <c r="DP30" s="622"/>
      <c r="DQ30" s="622"/>
      <c r="DR30" s="622"/>
      <c r="DS30" s="622"/>
      <c r="DT30" s="622"/>
      <c r="DU30" s="622"/>
      <c r="DV30" s="623"/>
      <c r="DW30" s="624">
        <v>16.399999999999999</v>
      </c>
      <c r="DX30" s="636"/>
      <c r="DY30" s="636"/>
      <c r="DZ30" s="636"/>
      <c r="EA30" s="636"/>
      <c r="EB30" s="636"/>
      <c r="EC30" s="648"/>
    </row>
    <row r="31" spans="2:133" ht="11.25" customHeight="1" x14ac:dyDescent="0.15">
      <c r="B31" s="688" t="s">
        <v>298</v>
      </c>
      <c r="C31" s="689"/>
      <c r="D31" s="689"/>
      <c r="E31" s="689"/>
      <c r="F31" s="689"/>
      <c r="G31" s="689"/>
      <c r="H31" s="689"/>
      <c r="I31" s="689"/>
      <c r="J31" s="689"/>
      <c r="K31" s="689"/>
      <c r="L31" s="689"/>
      <c r="M31" s="689"/>
      <c r="N31" s="689"/>
      <c r="O31" s="689"/>
      <c r="P31" s="689"/>
      <c r="Q31" s="690"/>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91" t="s">
        <v>299</v>
      </c>
      <c r="AQ31" s="692"/>
      <c r="AR31" s="692"/>
      <c r="AS31" s="692"/>
      <c r="AT31" s="693" t="s">
        <v>300</v>
      </c>
      <c r="AU31" s="218"/>
      <c r="AV31" s="218"/>
      <c r="AW31" s="218"/>
      <c r="AX31" s="679" t="s">
        <v>178</v>
      </c>
      <c r="AY31" s="680"/>
      <c r="AZ31" s="680"/>
      <c r="BA31" s="680"/>
      <c r="BB31" s="680"/>
      <c r="BC31" s="680"/>
      <c r="BD31" s="680"/>
      <c r="BE31" s="680"/>
      <c r="BF31" s="681"/>
      <c r="BG31" s="683">
        <v>99.1</v>
      </c>
      <c r="BH31" s="684"/>
      <c r="BI31" s="684"/>
      <c r="BJ31" s="684"/>
      <c r="BK31" s="684"/>
      <c r="BL31" s="684"/>
      <c r="BM31" s="685">
        <v>97.6</v>
      </c>
      <c r="BN31" s="684"/>
      <c r="BO31" s="684"/>
      <c r="BP31" s="684"/>
      <c r="BQ31" s="686"/>
      <c r="BR31" s="683">
        <v>99.1</v>
      </c>
      <c r="BS31" s="684"/>
      <c r="BT31" s="684"/>
      <c r="BU31" s="684"/>
      <c r="BV31" s="684"/>
      <c r="BW31" s="684"/>
      <c r="BX31" s="685">
        <v>97.2</v>
      </c>
      <c r="BY31" s="684"/>
      <c r="BZ31" s="684"/>
      <c r="CA31" s="684"/>
      <c r="CB31" s="686"/>
      <c r="CD31" s="642"/>
      <c r="CE31" s="643"/>
      <c r="CF31" s="618" t="s">
        <v>301</v>
      </c>
      <c r="CG31" s="619"/>
      <c r="CH31" s="619"/>
      <c r="CI31" s="619"/>
      <c r="CJ31" s="619"/>
      <c r="CK31" s="619"/>
      <c r="CL31" s="619"/>
      <c r="CM31" s="619"/>
      <c r="CN31" s="619"/>
      <c r="CO31" s="619"/>
      <c r="CP31" s="619"/>
      <c r="CQ31" s="620"/>
      <c r="CR31" s="621">
        <v>35720</v>
      </c>
      <c r="CS31" s="634"/>
      <c r="CT31" s="634"/>
      <c r="CU31" s="634"/>
      <c r="CV31" s="634"/>
      <c r="CW31" s="634"/>
      <c r="CX31" s="634"/>
      <c r="CY31" s="635"/>
      <c r="CZ31" s="624">
        <v>0.3</v>
      </c>
      <c r="DA31" s="636"/>
      <c r="DB31" s="636"/>
      <c r="DC31" s="637"/>
      <c r="DD31" s="627">
        <v>35024</v>
      </c>
      <c r="DE31" s="634"/>
      <c r="DF31" s="634"/>
      <c r="DG31" s="634"/>
      <c r="DH31" s="634"/>
      <c r="DI31" s="634"/>
      <c r="DJ31" s="634"/>
      <c r="DK31" s="635"/>
      <c r="DL31" s="627">
        <v>35024</v>
      </c>
      <c r="DM31" s="634"/>
      <c r="DN31" s="634"/>
      <c r="DO31" s="634"/>
      <c r="DP31" s="634"/>
      <c r="DQ31" s="634"/>
      <c r="DR31" s="634"/>
      <c r="DS31" s="634"/>
      <c r="DT31" s="634"/>
      <c r="DU31" s="634"/>
      <c r="DV31" s="635"/>
      <c r="DW31" s="624">
        <v>0.5</v>
      </c>
      <c r="DX31" s="636"/>
      <c r="DY31" s="636"/>
      <c r="DZ31" s="636"/>
      <c r="EA31" s="636"/>
      <c r="EB31" s="636"/>
      <c r="EC31" s="648"/>
    </row>
    <row r="32" spans="2:133" ht="11.25" customHeight="1" x14ac:dyDescent="0.15">
      <c r="B32" s="618" t="s">
        <v>302</v>
      </c>
      <c r="C32" s="619"/>
      <c r="D32" s="619"/>
      <c r="E32" s="619"/>
      <c r="F32" s="619"/>
      <c r="G32" s="619"/>
      <c r="H32" s="619"/>
      <c r="I32" s="619"/>
      <c r="J32" s="619"/>
      <c r="K32" s="619"/>
      <c r="L32" s="619"/>
      <c r="M32" s="619"/>
      <c r="N32" s="619"/>
      <c r="O32" s="619"/>
      <c r="P32" s="619"/>
      <c r="Q32" s="620"/>
      <c r="R32" s="621">
        <v>926654</v>
      </c>
      <c r="S32" s="622"/>
      <c r="T32" s="622"/>
      <c r="U32" s="622"/>
      <c r="V32" s="622"/>
      <c r="W32" s="622"/>
      <c r="X32" s="622"/>
      <c r="Y32" s="623"/>
      <c r="Z32" s="659">
        <v>6.5</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4"/>
      <c r="AU32" s="214" t="s">
        <v>303</v>
      </c>
      <c r="AX32" s="618" t="s">
        <v>304</v>
      </c>
      <c r="AY32" s="619"/>
      <c r="AZ32" s="619"/>
      <c r="BA32" s="619"/>
      <c r="BB32" s="619"/>
      <c r="BC32" s="619"/>
      <c r="BD32" s="619"/>
      <c r="BE32" s="619"/>
      <c r="BF32" s="620"/>
      <c r="BG32" s="687">
        <v>99.2</v>
      </c>
      <c r="BH32" s="634"/>
      <c r="BI32" s="634"/>
      <c r="BJ32" s="634"/>
      <c r="BK32" s="634"/>
      <c r="BL32" s="634"/>
      <c r="BM32" s="625">
        <v>97.9</v>
      </c>
      <c r="BN32" s="634"/>
      <c r="BO32" s="634"/>
      <c r="BP32" s="634"/>
      <c r="BQ32" s="657"/>
      <c r="BR32" s="687">
        <v>99</v>
      </c>
      <c r="BS32" s="634"/>
      <c r="BT32" s="634"/>
      <c r="BU32" s="634"/>
      <c r="BV32" s="634"/>
      <c r="BW32" s="634"/>
      <c r="BX32" s="625">
        <v>97.7</v>
      </c>
      <c r="BY32" s="634"/>
      <c r="BZ32" s="634"/>
      <c r="CA32" s="634"/>
      <c r="CB32" s="657"/>
      <c r="CD32" s="644"/>
      <c r="CE32" s="645"/>
      <c r="CF32" s="618" t="s">
        <v>305</v>
      </c>
      <c r="CG32" s="619"/>
      <c r="CH32" s="619"/>
      <c r="CI32" s="619"/>
      <c r="CJ32" s="619"/>
      <c r="CK32" s="619"/>
      <c r="CL32" s="619"/>
      <c r="CM32" s="619"/>
      <c r="CN32" s="619"/>
      <c r="CO32" s="619"/>
      <c r="CP32" s="619"/>
      <c r="CQ32" s="620"/>
      <c r="CR32" s="621" t="s">
        <v>122</v>
      </c>
      <c r="CS32" s="622"/>
      <c r="CT32" s="622"/>
      <c r="CU32" s="622"/>
      <c r="CV32" s="622"/>
      <c r="CW32" s="622"/>
      <c r="CX32" s="622"/>
      <c r="CY32" s="623"/>
      <c r="CZ32" s="624" t="s">
        <v>122</v>
      </c>
      <c r="DA32" s="636"/>
      <c r="DB32" s="636"/>
      <c r="DC32" s="637"/>
      <c r="DD32" s="627" t="s">
        <v>122</v>
      </c>
      <c r="DE32" s="622"/>
      <c r="DF32" s="622"/>
      <c r="DG32" s="622"/>
      <c r="DH32" s="622"/>
      <c r="DI32" s="622"/>
      <c r="DJ32" s="622"/>
      <c r="DK32" s="623"/>
      <c r="DL32" s="627" t="s">
        <v>122</v>
      </c>
      <c r="DM32" s="622"/>
      <c r="DN32" s="622"/>
      <c r="DO32" s="622"/>
      <c r="DP32" s="622"/>
      <c r="DQ32" s="622"/>
      <c r="DR32" s="622"/>
      <c r="DS32" s="622"/>
      <c r="DT32" s="622"/>
      <c r="DU32" s="622"/>
      <c r="DV32" s="623"/>
      <c r="DW32" s="624" t="s">
        <v>122</v>
      </c>
      <c r="DX32" s="636"/>
      <c r="DY32" s="636"/>
      <c r="DZ32" s="636"/>
      <c r="EA32" s="636"/>
      <c r="EB32" s="636"/>
      <c r="EC32" s="648"/>
    </row>
    <row r="33" spans="2:133" ht="11.25" customHeight="1" x14ac:dyDescent="0.15">
      <c r="B33" s="618" t="s">
        <v>306</v>
      </c>
      <c r="C33" s="619"/>
      <c r="D33" s="619"/>
      <c r="E33" s="619"/>
      <c r="F33" s="619"/>
      <c r="G33" s="619"/>
      <c r="H33" s="619"/>
      <c r="I33" s="619"/>
      <c r="J33" s="619"/>
      <c r="K33" s="619"/>
      <c r="L33" s="619"/>
      <c r="M33" s="619"/>
      <c r="N33" s="619"/>
      <c r="O33" s="619"/>
      <c r="P33" s="619"/>
      <c r="Q33" s="620"/>
      <c r="R33" s="621">
        <v>55347</v>
      </c>
      <c r="S33" s="622"/>
      <c r="T33" s="622"/>
      <c r="U33" s="622"/>
      <c r="V33" s="622"/>
      <c r="W33" s="622"/>
      <c r="X33" s="622"/>
      <c r="Y33" s="623"/>
      <c r="Z33" s="659">
        <v>0.4</v>
      </c>
      <c r="AA33" s="659"/>
      <c r="AB33" s="659"/>
      <c r="AC33" s="659"/>
      <c r="AD33" s="660">
        <v>55028</v>
      </c>
      <c r="AE33" s="660"/>
      <c r="AF33" s="660"/>
      <c r="AG33" s="660"/>
      <c r="AH33" s="660"/>
      <c r="AI33" s="660"/>
      <c r="AJ33" s="660"/>
      <c r="AK33" s="660"/>
      <c r="AL33" s="624">
        <v>0.7</v>
      </c>
      <c r="AM33" s="625"/>
      <c r="AN33" s="625"/>
      <c r="AO33" s="661"/>
      <c r="AP33" s="664"/>
      <c r="AQ33" s="665"/>
      <c r="AR33" s="665"/>
      <c r="AS33" s="665"/>
      <c r="AT33" s="695"/>
      <c r="AU33" s="219"/>
      <c r="AV33" s="219"/>
      <c r="AW33" s="219"/>
      <c r="AX33" s="602" t="s">
        <v>307</v>
      </c>
      <c r="AY33" s="603"/>
      <c r="AZ33" s="603"/>
      <c r="BA33" s="603"/>
      <c r="BB33" s="603"/>
      <c r="BC33" s="603"/>
      <c r="BD33" s="603"/>
      <c r="BE33" s="603"/>
      <c r="BF33" s="604"/>
      <c r="BG33" s="682">
        <v>99</v>
      </c>
      <c r="BH33" s="606"/>
      <c r="BI33" s="606"/>
      <c r="BJ33" s="606"/>
      <c r="BK33" s="606"/>
      <c r="BL33" s="606"/>
      <c r="BM33" s="652">
        <v>97.1</v>
      </c>
      <c r="BN33" s="606"/>
      <c r="BO33" s="606"/>
      <c r="BP33" s="606"/>
      <c r="BQ33" s="669"/>
      <c r="BR33" s="682">
        <v>99</v>
      </c>
      <c r="BS33" s="606"/>
      <c r="BT33" s="606"/>
      <c r="BU33" s="606"/>
      <c r="BV33" s="606"/>
      <c r="BW33" s="606"/>
      <c r="BX33" s="652">
        <v>96.3</v>
      </c>
      <c r="BY33" s="606"/>
      <c r="BZ33" s="606"/>
      <c r="CA33" s="606"/>
      <c r="CB33" s="669"/>
      <c r="CD33" s="618" t="s">
        <v>308</v>
      </c>
      <c r="CE33" s="619"/>
      <c r="CF33" s="619"/>
      <c r="CG33" s="619"/>
      <c r="CH33" s="619"/>
      <c r="CI33" s="619"/>
      <c r="CJ33" s="619"/>
      <c r="CK33" s="619"/>
      <c r="CL33" s="619"/>
      <c r="CM33" s="619"/>
      <c r="CN33" s="619"/>
      <c r="CO33" s="619"/>
      <c r="CP33" s="619"/>
      <c r="CQ33" s="620"/>
      <c r="CR33" s="621">
        <v>6312166</v>
      </c>
      <c r="CS33" s="634"/>
      <c r="CT33" s="634"/>
      <c r="CU33" s="634"/>
      <c r="CV33" s="634"/>
      <c r="CW33" s="634"/>
      <c r="CX33" s="634"/>
      <c r="CY33" s="635"/>
      <c r="CZ33" s="624">
        <v>46.7</v>
      </c>
      <c r="DA33" s="636"/>
      <c r="DB33" s="636"/>
      <c r="DC33" s="637"/>
      <c r="DD33" s="627">
        <v>4951231</v>
      </c>
      <c r="DE33" s="634"/>
      <c r="DF33" s="634"/>
      <c r="DG33" s="634"/>
      <c r="DH33" s="634"/>
      <c r="DI33" s="634"/>
      <c r="DJ33" s="634"/>
      <c r="DK33" s="635"/>
      <c r="DL33" s="627">
        <v>3353941</v>
      </c>
      <c r="DM33" s="634"/>
      <c r="DN33" s="634"/>
      <c r="DO33" s="634"/>
      <c r="DP33" s="634"/>
      <c r="DQ33" s="634"/>
      <c r="DR33" s="634"/>
      <c r="DS33" s="634"/>
      <c r="DT33" s="634"/>
      <c r="DU33" s="634"/>
      <c r="DV33" s="635"/>
      <c r="DW33" s="624">
        <v>43.2</v>
      </c>
      <c r="DX33" s="636"/>
      <c r="DY33" s="636"/>
      <c r="DZ33" s="636"/>
      <c r="EA33" s="636"/>
      <c r="EB33" s="636"/>
      <c r="EC33" s="648"/>
    </row>
    <row r="34" spans="2:133" ht="11.25" customHeight="1" x14ac:dyDescent="0.15">
      <c r="B34" s="618" t="s">
        <v>309</v>
      </c>
      <c r="C34" s="619"/>
      <c r="D34" s="619"/>
      <c r="E34" s="619"/>
      <c r="F34" s="619"/>
      <c r="G34" s="619"/>
      <c r="H34" s="619"/>
      <c r="I34" s="619"/>
      <c r="J34" s="619"/>
      <c r="K34" s="619"/>
      <c r="L34" s="619"/>
      <c r="M34" s="619"/>
      <c r="N34" s="619"/>
      <c r="O34" s="619"/>
      <c r="P34" s="619"/>
      <c r="Q34" s="620"/>
      <c r="R34" s="621">
        <v>267841</v>
      </c>
      <c r="S34" s="622"/>
      <c r="T34" s="622"/>
      <c r="U34" s="622"/>
      <c r="V34" s="622"/>
      <c r="W34" s="622"/>
      <c r="X34" s="622"/>
      <c r="Y34" s="623"/>
      <c r="Z34" s="659">
        <v>1.9</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310</v>
      </c>
      <c r="CE34" s="619"/>
      <c r="CF34" s="619"/>
      <c r="CG34" s="619"/>
      <c r="CH34" s="619"/>
      <c r="CI34" s="619"/>
      <c r="CJ34" s="619"/>
      <c r="CK34" s="619"/>
      <c r="CL34" s="619"/>
      <c r="CM34" s="619"/>
      <c r="CN34" s="619"/>
      <c r="CO34" s="619"/>
      <c r="CP34" s="619"/>
      <c r="CQ34" s="620"/>
      <c r="CR34" s="621">
        <v>2395296</v>
      </c>
      <c r="CS34" s="622"/>
      <c r="CT34" s="622"/>
      <c r="CU34" s="622"/>
      <c r="CV34" s="622"/>
      <c r="CW34" s="622"/>
      <c r="CX34" s="622"/>
      <c r="CY34" s="623"/>
      <c r="CZ34" s="624">
        <v>17.7</v>
      </c>
      <c r="DA34" s="636"/>
      <c r="DB34" s="636"/>
      <c r="DC34" s="637"/>
      <c r="DD34" s="627">
        <v>1786960</v>
      </c>
      <c r="DE34" s="622"/>
      <c r="DF34" s="622"/>
      <c r="DG34" s="622"/>
      <c r="DH34" s="622"/>
      <c r="DI34" s="622"/>
      <c r="DJ34" s="622"/>
      <c r="DK34" s="623"/>
      <c r="DL34" s="627">
        <v>1593621</v>
      </c>
      <c r="DM34" s="622"/>
      <c r="DN34" s="622"/>
      <c r="DO34" s="622"/>
      <c r="DP34" s="622"/>
      <c r="DQ34" s="622"/>
      <c r="DR34" s="622"/>
      <c r="DS34" s="622"/>
      <c r="DT34" s="622"/>
      <c r="DU34" s="622"/>
      <c r="DV34" s="623"/>
      <c r="DW34" s="624">
        <v>20.5</v>
      </c>
      <c r="DX34" s="636"/>
      <c r="DY34" s="636"/>
      <c r="DZ34" s="636"/>
      <c r="EA34" s="636"/>
      <c r="EB34" s="636"/>
      <c r="EC34" s="648"/>
    </row>
    <row r="35" spans="2:133" ht="11.25" customHeight="1" x14ac:dyDescent="0.15">
      <c r="B35" s="618" t="s">
        <v>311</v>
      </c>
      <c r="C35" s="619"/>
      <c r="D35" s="619"/>
      <c r="E35" s="619"/>
      <c r="F35" s="619"/>
      <c r="G35" s="619"/>
      <c r="H35" s="619"/>
      <c r="I35" s="619"/>
      <c r="J35" s="619"/>
      <c r="K35" s="619"/>
      <c r="L35" s="619"/>
      <c r="M35" s="619"/>
      <c r="N35" s="619"/>
      <c r="O35" s="619"/>
      <c r="P35" s="619"/>
      <c r="Q35" s="620"/>
      <c r="R35" s="621">
        <v>457827</v>
      </c>
      <c r="S35" s="622"/>
      <c r="T35" s="622"/>
      <c r="U35" s="622"/>
      <c r="V35" s="622"/>
      <c r="W35" s="622"/>
      <c r="X35" s="622"/>
      <c r="Y35" s="623"/>
      <c r="Z35" s="659">
        <v>3.2</v>
      </c>
      <c r="AA35" s="659"/>
      <c r="AB35" s="659"/>
      <c r="AC35" s="659"/>
      <c r="AD35" s="660" t="s">
        <v>122</v>
      </c>
      <c r="AE35" s="660"/>
      <c r="AF35" s="660"/>
      <c r="AG35" s="660"/>
      <c r="AH35" s="660"/>
      <c r="AI35" s="660"/>
      <c r="AJ35" s="660"/>
      <c r="AK35" s="660"/>
      <c r="AL35" s="624" t="s">
        <v>122</v>
      </c>
      <c r="AM35" s="625"/>
      <c r="AN35" s="625"/>
      <c r="AO35" s="661"/>
      <c r="AP35" s="222"/>
      <c r="AQ35" s="673" t="s">
        <v>312</v>
      </c>
      <c r="AR35" s="674"/>
      <c r="AS35" s="674"/>
      <c r="AT35" s="674"/>
      <c r="AU35" s="674"/>
      <c r="AV35" s="674"/>
      <c r="AW35" s="674"/>
      <c r="AX35" s="674"/>
      <c r="AY35" s="674"/>
      <c r="AZ35" s="674"/>
      <c r="BA35" s="674"/>
      <c r="BB35" s="674"/>
      <c r="BC35" s="674"/>
      <c r="BD35" s="674"/>
      <c r="BE35" s="674"/>
      <c r="BF35" s="675"/>
      <c r="BG35" s="673" t="s">
        <v>313</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314</v>
      </c>
      <c r="CE35" s="619"/>
      <c r="CF35" s="619"/>
      <c r="CG35" s="619"/>
      <c r="CH35" s="619"/>
      <c r="CI35" s="619"/>
      <c r="CJ35" s="619"/>
      <c r="CK35" s="619"/>
      <c r="CL35" s="619"/>
      <c r="CM35" s="619"/>
      <c r="CN35" s="619"/>
      <c r="CO35" s="619"/>
      <c r="CP35" s="619"/>
      <c r="CQ35" s="620"/>
      <c r="CR35" s="621">
        <v>101619</v>
      </c>
      <c r="CS35" s="634"/>
      <c r="CT35" s="634"/>
      <c r="CU35" s="634"/>
      <c r="CV35" s="634"/>
      <c r="CW35" s="634"/>
      <c r="CX35" s="634"/>
      <c r="CY35" s="635"/>
      <c r="CZ35" s="624">
        <v>0.8</v>
      </c>
      <c r="DA35" s="636"/>
      <c r="DB35" s="636"/>
      <c r="DC35" s="637"/>
      <c r="DD35" s="627">
        <v>90013</v>
      </c>
      <c r="DE35" s="634"/>
      <c r="DF35" s="634"/>
      <c r="DG35" s="634"/>
      <c r="DH35" s="634"/>
      <c r="DI35" s="634"/>
      <c r="DJ35" s="634"/>
      <c r="DK35" s="635"/>
      <c r="DL35" s="627">
        <v>88773</v>
      </c>
      <c r="DM35" s="634"/>
      <c r="DN35" s="634"/>
      <c r="DO35" s="634"/>
      <c r="DP35" s="634"/>
      <c r="DQ35" s="634"/>
      <c r="DR35" s="634"/>
      <c r="DS35" s="634"/>
      <c r="DT35" s="634"/>
      <c r="DU35" s="634"/>
      <c r="DV35" s="635"/>
      <c r="DW35" s="624">
        <v>1.1000000000000001</v>
      </c>
      <c r="DX35" s="636"/>
      <c r="DY35" s="636"/>
      <c r="DZ35" s="636"/>
      <c r="EA35" s="636"/>
      <c r="EB35" s="636"/>
      <c r="EC35" s="648"/>
    </row>
    <row r="36" spans="2:133" ht="11.25" customHeight="1" x14ac:dyDescent="0.15">
      <c r="B36" s="618" t="s">
        <v>315</v>
      </c>
      <c r="C36" s="619"/>
      <c r="D36" s="619"/>
      <c r="E36" s="619"/>
      <c r="F36" s="619"/>
      <c r="G36" s="619"/>
      <c r="H36" s="619"/>
      <c r="I36" s="619"/>
      <c r="J36" s="619"/>
      <c r="K36" s="619"/>
      <c r="L36" s="619"/>
      <c r="M36" s="619"/>
      <c r="N36" s="619"/>
      <c r="O36" s="619"/>
      <c r="P36" s="619"/>
      <c r="Q36" s="620"/>
      <c r="R36" s="621">
        <v>1028183</v>
      </c>
      <c r="S36" s="622"/>
      <c r="T36" s="622"/>
      <c r="U36" s="622"/>
      <c r="V36" s="622"/>
      <c r="W36" s="622"/>
      <c r="X36" s="622"/>
      <c r="Y36" s="623"/>
      <c r="Z36" s="659">
        <v>7.2</v>
      </c>
      <c r="AA36" s="659"/>
      <c r="AB36" s="659"/>
      <c r="AC36" s="659"/>
      <c r="AD36" s="660" t="s">
        <v>122</v>
      </c>
      <c r="AE36" s="660"/>
      <c r="AF36" s="660"/>
      <c r="AG36" s="660"/>
      <c r="AH36" s="660"/>
      <c r="AI36" s="660"/>
      <c r="AJ36" s="660"/>
      <c r="AK36" s="660"/>
      <c r="AL36" s="624" t="s">
        <v>122</v>
      </c>
      <c r="AM36" s="625"/>
      <c r="AN36" s="625"/>
      <c r="AO36" s="661"/>
      <c r="AP36" s="222"/>
      <c r="AQ36" s="670" t="s">
        <v>316</v>
      </c>
      <c r="AR36" s="671"/>
      <c r="AS36" s="671"/>
      <c r="AT36" s="671"/>
      <c r="AU36" s="671"/>
      <c r="AV36" s="671"/>
      <c r="AW36" s="671"/>
      <c r="AX36" s="671"/>
      <c r="AY36" s="672"/>
      <c r="AZ36" s="676">
        <v>2065092</v>
      </c>
      <c r="BA36" s="677"/>
      <c r="BB36" s="677"/>
      <c r="BC36" s="677"/>
      <c r="BD36" s="677"/>
      <c r="BE36" s="677"/>
      <c r="BF36" s="678"/>
      <c r="BG36" s="679" t="s">
        <v>317</v>
      </c>
      <c r="BH36" s="680"/>
      <c r="BI36" s="680"/>
      <c r="BJ36" s="680"/>
      <c r="BK36" s="680"/>
      <c r="BL36" s="680"/>
      <c r="BM36" s="680"/>
      <c r="BN36" s="680"/>
      <c r="BO36" s="680"/>
      <c r="BP36" s="680"/>
      <c r="BQ36" s="680"/>
      <c r="BR36" s="680"/>
      <c r="BS36" s="680"/>
      <c r="BT36" s="680"/>
      <c r="BU36" s="681"/>
      <c r="BV36" s="676">
        <v>53213</v>
      </c>
      <c r="BW36" s="677"/>
      <c r="BX36" s="677"/>
      <c r="BY36" s="677"/>
      <c r="BZ36" s="677"/>
      <c r="CA36" s="677"/>
      <c r="CB36" s="678"/>
      <c r="CD36" s="618" t="s">
        <v>318</v>
      </c>
      <c r="CE36" s="619"/>
      <c r="CF36" s="619"/>
      <c r="CG36" s="619"/>
      <c r="CH36" s="619"/>
      <c r="CI36" s="619"/>
      <c r="CJ36" s="619"/>
      <c r="CK36" s="619"/>
      <c r="CL36" s="619"/>
      <c r="CM36" s="619"/>
      <c r="CN36" s="619"/>
      <c r="CO36" s="619"/>
      <c r="CP36" s="619"/>
      <c r="CQ36" s="620"/>
      <c r="CR36" s="621">
        <v>2104146</v>
      </c>
      <c r="CS36" s="622"/>
      <c r="CT36" s="622"/>
      <c r="CU36" s="622"/>
      <c r="CV36" s="622"/>
      <c r="CW36" s="622"/>
      <c r="CX36" s="622"/>
      <c r="CY36" s="623"/>
      <c r="CZ36" s="624">
        <v>15.6</v>
      </c>
      <c r="DA36" s="636"/>
      <c r="DB36" s="636"/>
      <c r="DC36" s="637"/>
      <c r="DD36" s="627">
        <v>1773180</v>
      </c>
      <c r="DE36" s="622"/>
      <c r="DF36" s="622"/>
      <c r="DG36" s="622"/>
      <c r="DH36" s="622"/>
      <c r="DI36" s="622"/>
      <c r="DJ36" s="622"/>
      <c r="DK36" s="623"/>
      <c r="DL36" s="627">
        <v>834047</v>
      </c>
      <c r="DM36" s="622"/>
      <c r="DN36" s="622"/>
      <c r="DO36" s="622"/>
      <c r="DP36" s="622"/>
      <c r="DQ36" s="622"/>
      <c r="DR36" s="622"/>
      <c r="DS36" s="622"/>
      <c r="DT36" s="622"/>
      <c r="DU36" s="622"/>
      <c r="DV36" s="623"/>
      <c r="DW36" s="624">
        <v>10.7</v>
      </c>
      <c r="DX36" s="636"/>
      <c r="DY36" s="636"/>
      <c r="DZ36" s="636"/>
      <c r="EA36" s="636"/>
      <c r="EB36" s="636"/>
      <c r="EC36" s="648"/>
    </row>
    <row r="37" spans="2:133" ht="11.25" customHeight="1" x14ac:dyDescent="0.15">
      <c r="B37" s="618" t="s">
        <v>319</v>
      </c>
      <c r="C37" s="619"/>
      <c r="D37" s="619"/>
      <c r="E37" s="619"/>
      <c r="F37" s="619"/>
      <c r="G37" s="619"/>
      <c r="H37" s="619"/>
      <c r="I37" s="619"/>
      <c r="J37" s="619"/>
      <c r="K37" s="619"/>
      <c r="L37" s="619"/>
      <c r="M37" s="619"/>
      <c r="N37" s="619"/>
      <c r="O37" s="619"/>
      <c r="P37" s="619"/>
      <c r="Q37" s="620"/>
      <c r="R37" s="621">
        <v>178064</v>
      </c>
      <c r="S37" s="622"/>
      <c r="T37" s="622"/>
      <c r="U37" s="622"/>
      <c r="V37" s="622"/>
      <c r="W37" s="622"/>
      <c r="X37" s="622"/>
      <c r="Y37" s="623"/>
      <c r="Z37" s="659">
        <v>1.3</v>
      </c>
      <c r="AA37" s="659"/>
      <c r="AB37" s="659"/>
      <c r="AC37" s="659"/>
      <c r="AD37" s="660" t="s">
        <v>122</v>
      </c>
      <c r="AE37" s="660"/>
      <c r="AF37" s="660"/>
      <c r="AG37" s="660"/>
      <c r="AH37" s="660"/>
      <c r="AI37" s="660"/>
      <c r="AJ37" s="660"/>
      <c r="AK37" s="660"/>
      <c r="AL37" s="624" t="s">
        <v>122</v>
      </c>
      <c r="AM37" s="625"/>
      <c r="AN37" s="625"/>
      <c r="AO37" s="661"/>
      <c r="AQ37" s="654" t="s">
        <v>320</v>
      </c>
      <c r="AR37" s="655"/>
      <c r="AS37" s="655"/>
      <c r="AT37" s="655"/>
      <c r="AU37" s="655"/>
      <c r="AV37" s="655"/>
      <c r="AW37" s="655"/>
      <c r="AX37" s="655"/>
      <c r="AY37" s="656"/>
      <c r="AZ37" s="621">
        <v>794438</v>
      </c>
      <c r="BA37" s="622"/>
      <c r="BB37" s="622"/>
      <c r="BC37" s="622"/>
      <c r="BD37" s="634"/>
      <c r="BE37" s="634"/>
      <c r="BF37" s="657"/>
      <c r="BG37" s="618" t="s">
        <v>321</v>
      </c>
      <c r="BH37" s="619"/>
      <c r="BI37" s="619"/>
      <c r="BJ37" s="619"/>
      <c r="BK37" s="619"/>
      <c r="BL37" s="619"/>
      <c r="BM37" s="619"/>
      <c r="BN37" s="619"/>
      <c r="BO37" s="619"/>
      <c r="BP37" s="619"/>
      <c r="BQ37" s="619"/>
      <c r="BR37" s="619"/>
      <c r="BS37" s="619"/>
      <c r="BT37" s="619"/>
      <c r="BU37" s="620"/>
      <c r="BV37" s="621">
        <v>42719</v>
      </c>
      <c r="BW37" s="622"/>
      <c r="BX37" s="622"/>
      <c r="BY37" s="622"/>
      <c r="BZ37" s="622"/>
      <c r="CA37" s="622"/>
      <c r="CB37" s="658"/>
      <c r="CD37" s="618" t="s">
        <v>322</v>
      </c>
      <c r="CE37" s="619"/>
      <c r="CF37" s="619"/>
      <c r="CG37" s="619"/>
      <c r="CH37" s="619"/>
      <c r="CI37" s="619"/>
      <c r="CJ37" s="619"/>
      <c r="CK37" s="619"/>
      <c r="CL37" s="619"/>
      <c r="CM37" s="619"/>
      <c r="CN37" s="619"/>
      <c r="CO37" s="619"/>
      <c r="CP37" s="619"/>
      <c r="CQ37" s="620"/>
      <c r="CR37" s="621">
        <v>506763</v>
      </c>
      <c r="CS37" s="634"/>
      <c r="CT37" s="634"/>
      <c r="CU37" s="634"/>
      <c r="CV37" s="634"/>
      <c r="CW37" s="634"/>
      <c r="CX37" s="634"/>
      <c r="CY37" s="635"/>
      <c r="CZ37" s="624">
        <v>3.8</v>
      </c>
      <c r="DA37" s="636"/>
      <c r="DB37" s="636"/>
      <c r="DC37" s="637"/>
      <c r="DD37" s="627">
        <v>506763</v>
      </c>
      <c r="DE37" s="634"/>
      <c r="DF37" s="634"/>
      <c r="DG37" s="634"/>
      <c r="DH37" s="634"/>
      <c r="DI37" s="634"/>
      <c r="DJ37" s="634"/>
      <c r="DK37" s="635"/>
      <c r="DL37" s="627">
        <v>496063</v>
      </c>
      <c r="DM37" s="634"/>
      <c r="DN37" s="634"/>
      <c r="DO37" s="634"/>
      <c r="DP37" s="634"/>
      <c r="DQ37" s="634"/>
      <c r="DR37" s="634"/>
      <c r="DS37" s="634"/>
      <c r="DT37" s="634"/>
      <c r="DU37" s="634"/>
      <c r="DV37" s="635"/>
      <c r="DW37" s="624">
        <v>6.4</v>
      </c>
      <c r="DX37" s="636"/>
      <c r="DY37" s="636"/>
      <c r="DZ37" s="636"/>
      <c r="EA37" s="636"/>
      <c r="EB37" s="636"/>
      <c r="EC37" s="648"/>
    </row>
    <row r="38" spans="2:133" ht="11.25" customHeight="1" x14ac:dyDescent="0.15">
      <c r="B38" s="618" t="s">
        <v>323</v>
      </c>
      <c r="C38" s="619"/>
      <c r="D38" s="619"/>
      <c r="E38" s="619"/>
      <c r="F38" s="619"/>
      <c r="G38" s="619"/>
      <c r="H38" s="619"/>
      <c r="I38" s="619"/>
      <c r="J38" s="619"/>
      <c r="K38" s="619"/>
      <c r="L38" s="619"/>
      <c r="M38" s="619"/>
      <c r="N38" s="619"/>
      <c r="O38" s="619"/>
      <c r="P38" s="619"/>
      <c r="Q38" s="620"/>
      <c r="R38" s="621">
        <v>648273</v>
      </c>
      <c r="S38" s="622"/>
      <c r="T38" s="622"/>
      <c r="U38" s="622"/>
      <c r="V38" s="622"/>
      <c r="W38" s="622"/>
      <c r="X38" s="622"/>
      <c r="Y38" s="623"/>
      <c r="Z38" s="659">
        <v>4.5999999999999996</v>
      </c>
      <c r="AA38" s="659"/>
      <c r="AB38" s="659"/>
      <c r="AC38" s="659"/>
      <c r="AD38" s="660" t="s">
        <v>122</v>
      </c>
      <c r="AE38" s="660"/>
      <c r="AF38" s="660"/>
      <c r="AG38" s="660"/>
      <c r="AH38" s="660"/>
      <c r="AI38" s="660"/>
      <c r="AJ38" s="660"/>
      <c r="AK38" s="660"/>
      <c r="AL38" s="624" t="s">
        <v>122</v>
      </c>
      <c r="AM38" s="625"/>
      <c r="AN38" s="625"/>
      <c r="AO38" s="661"/>
      <c r="AQ38" s="654" t="s">
        <v>324</v>
      </c>
      <c r="AR38" s="655"/>
      <c r="AS38" s="655"/>
      <c r="AT38" s="655"/>
      <c r="AU38" s="655"/>
      <c r="AV38" s="655"/>
      <c r="AW38" s="655"/>
      <c r="AX38" s="655"/>
      <c r="AY38" s="656"/>
      <c r="AZ38" s="621">
        <v>211048</v>
      </c>
      <c r="BA38" s="622"/>
      <c r="BB38" s="622"/>
      <c r="BC38" s="622"/>
      <c r="BD38" s="634"/>
      <c r="BE38" s="634"/>
      <c r="BF38" s="657"/>
      <c r="BG38" s="618" t="s">
        <v>325</v>
      </c>
      <c r="BH38" s="619"/>
      <c r="BI38" s="619"/>
      <c r="BJ38" s="619"/>
      <c r="BK38" s="619"/>
      <c r="BL38" s="619"/>
      <c r="BM38" s="619"/>
      <c r="BN38" s="619"/>
      <c r="BO38" s="619"/>
      <c r="BP38" s="619"/>
      <c r="BQ38" s="619"/>
      <c r="BR38" s="619"/>
      <c r="BS38" s="619"/>
      <c r="BT38" s="619"/>
      <c r="BU38" s="620"/>
      <c r="BV38" s="621">
        <v>4039</v>
      </c>
      <c r="BW38" s="622"/>
      <c r="BX38" s="622"/>
      <c r="BY38" s="622"/>
      <c r="BZ38" s="622"/>
      <c r="CA38" s="622"/>
      <c r="CB38" s="658"/>
      <c r="CD38" s="618" t="s">
        <v>326</v>
      </c>
      <c r="CE38" s="619"/>
      <c r="CF38" s="619"/>
      <c r="CG38" s="619"/>
      <c r="CH38" s="619"/>
      <c r="CI38" s="619"/>
      <c r="CJ38" s="619"/>
      <c r="CK38" s="619"/>
      <c r="CL38" s="619"/>
      <c r="CM38" s="619"/>
      <c r="CN38" s="619"/>
      <c r="CO38" s="619"/>
      <c r="CP38" s="619"/>
      <c r="CQ38" s="620"/>
      <c r="CR38" s="621">
        <v>1059606</v>
      </c>
      <c r="CS38" s="622"/>
      <c r="CT38" s="622"/>
      <c r="CU38" s="622"/>
      <c r="CV38" s="622"/>
      <c r="CW38" s="622"/>
      <c r="CX38" s="622"/>
      <c r="CY38" s="623"/>
      <c r="CZ38" s="624">
        <v>7.8</v>
      </c>
      <c r="DA38" s="636"/>
      <c r="DB38" s="636"/>
      <c r="DC38" s="637"/>
      <c r="DD38" s="627">
        <v>851879</v>
      </c>
      <c r="DE38" s="622"/>
      <c r="DF38" s="622"/>
      <c r="DG38" s="622"/>
      <c r="DH38" s="622"/>
      <c r="DI38" s="622"/>
      <c r="DJ38" s="622"/>
      <c r="DK38" s="623"/>
      <c r="DL38" s="627">
        <v>837500</v>
      </c>
      <c r="DM38" s="622"/>
      <c r="DN38" s="622"/>
      <c r="DO38" s="622"/>
      <c r="DP38" s="622"/>
      <c r="DQ38" s="622"/>
      <c r="DR38" s="622"/>
      <c r="DS38" s="622"/>
      <c r="DT38" s="622"/>
      <c r="DU38" s="622"/>
      <c r="DV38" s="623"/>
      <c r="DW38" s="624">
        <v>10.8</v>
      </c>
      <c r="DX38" s="636"/>
      <c r="DY38" s="636"/>
      <c r="DZ38" s="636"/>
      <c r="EA38" s="636"/>
      <c r="EB38" s="636"/>
      <c r="EC38" s="648"/>
    </row>
    <row r="39" spans="2:133" ht="11.25" customHeight="1" x14ac:dyDescent="0.15">
      <c r="B39" s="618" t="s">
        <v>327</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328</v>
      </c>
      <c r="AR39" s="655"/>
      <c r="AS39" s="655"/>
      <c r="AT39" s="655"/>
      <c r="AU39" s="655"/>
      <c r="AV39" s="655"/>
      <c r="AW39" s="655"/>
      <c r="AX39" s="655"/>
      <c r="AY39" s="656"/>
      <c r="AZ39" s="621" t="s">
        <v>122</v>
      </c>
      <c r="BA39" s="622"/>
      <c r="BB39" s="622"/>
      <c r="BC39" s="622"/>
      <c r="BD39" s="634"/>
      <c r="BE39" s="634"/>
      <c r="BF39" s="657"/>
      <c r="BG39" s="618" t="s">
        <v>329</v>
      </c>
      <c r="BH39" s="619"/>
      <c r="BI39" s="619"/>
      <c r="BJ39" s="619"/>
      <c r="BK39" s="619"/>
      <c r="BL39" s="619"/>
      <c r="BM39" s="619"/>
      <c r="BN39" s="619"/>
      <c r="BO39" s="619"/>
      <c r="BP39" s="619"/>
      <c r="BQ39" s="619"/>
      <c r="BR39" s="619"/>
      <c r="BS39" s="619"/>
      <c r="BT39" s="619"/>
      <c r="BU39" s="620"/>
      <c r="BV39" s="621">
        <v>6359</v>
      </c>
      <c r="BW39" s="622"/>
      <c r="BX39" s="622"/>
      <c r="BY39" s="622"/>
      <c r="BZ39" s="622"/>
      <c r="CA39" s="622"/>
      <c r="CB39" s="658"/>
      <c r="CD39" s="618" t="s">
        <v>330</v>
      </c>
      <c r="CE39" s="619"/>
      <c r="CF39" s="619"/>
      <c r="CG39" s="619"/>
      <c r="CH39" s="619"/>
      <c r="CI39" s="619"/>
      <c r="CJ39" s="619"/>
      <c r="CK39" s="619"/>
      <c r="CL39" s="619"/>
      <c r="CM39" s="619"/>
      <c r="CN39" s="619"/>
      <c r="CO39" s="619"/>
      <c r="CP39" s="619"/>
      <c r="CQ39" s="620"/>
      <c r="CR39" s="621">
        <v>181482</v>
      </c>
      <c r="CS39" s="634"/>
      <c r="CT39" s="634"/>
      <c r="CU39" s="634"/>
      <c r="CV39" s="634"/>
      <c r="CW39" s="634"/>
      <c r="CX39" s="634"/>
      <c r="CY39" s="635"/>
      <c r="CZ39" s="624">
        <v>1.3</v>
      </c>
      <c r="DA39" s="636"/>
      <c r="DB39" s="636"/>
      <c r="DC39" s="637"/>
      <c r="DD39" s="627">
        <v>52082</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15">
      <c r="B40" s="618" t="s">
        <v>331</v>
      </c>
      <c r="C40" s="619"/>
      <c r="D40" s="619"/>
      <c r="E40" s="619"/>
      <c r="F40" s="619"/>
      <c r="G40" s="619"/>
      <c r="H40" s="619"/>
      <c r="I40" s="619"/>
      <c r="J40" s="619"/>
      <c r="K40" s="619"/>
      <c r="L40" s="619"/>
      <c r="M40" s="619"/>
      <c r="N40" s="619"/>
      <c r="O40" s="619"/>
      <c r="P40" s="619"/>
      <c r="Q40" s="620"/>
      <c r="R40" s="621">
        <v>55473</v>
      </c>
      <c r="S40" s="622"/>
      <c r="T40" s="622"/>
      <c r="U40" s="622"/>
      <c r="V40" s="622"/>
      <c r="W40" s="622"/>
      <c r="X40" s="622"/>
      <c r="Y40" s="623"/>
      <c r="Z40" s="659">
        <v>0.4</v>
      </c>
      <c r="AA40" s="659"/>
      <c r="AB40" s="659"/>
      <c r="AC40" s="659"/>
      <c r="AD40" s="660" t="s">
        <v>122</v>
      </c>
      <c r="AE40" s="660"/>
      <c r="AF40" s="660"/>
      <c r="AG40" s="660"/>
      <c r="AH40" s="660"/>
      <c r="AI40" s="660"/>
      <c r="AJ40" s="660"/>
      <c r="AK40" s="660"/>
      <c r="AL40" s="624" t="s">
        <v>122</v>
      </c>
      <c r="AM40" s="625"/>
      <c r="AN40" s="625"/>
      <c r="AO40" s="661"/>
      <c r="AQ40" s="654" t="s">
        <v>332</v>
      </c>
      <c r="AR40" s="655"/>
      <c r="AS40" s="655"/>
      <c r="AT40" s="655"/>
      <c r="AU40" s="655"/>
      <c r="AV40" s="655"/>
      <c r="AW40" s="655"/>
      <c r="AX40" s="655"/>
      <c r="AY40" s="656"/>
      <c r="AZ40" s="621" t="s">
        <v>122</v>
      </c>
      <c r="BA40" s="622"/>
      <c r="BB40" s="622"/>
      <c r="BC40" s="622"/>
      <c r="BD40" s="634"/>
      <c r="BE40" s="634"/>
      <c r="BF40" s="657"/>
      <c r="BG40" s="662" t="s">
        <v>333</v>
      </c>
      <c r="BH40" s="663"/>
      <c r="BI40" s="663"/>
      <c r="BJ40" s="663"/>
      <c r="BK40" s="663"/>
      <c r="BL40" s="223"/>
      <c r="BM40" s="619" t="s">
        <v>334</v>
      </c>
      <c r="BN40" s="619"/>
      <c r="BO40" s="619"/>
      <c r="BP40" s="619"/>
      <c r="BQ40" s="619"/>
      <c r="BR40" s="619"/>
      <c r="BS40" s="619"/>
      <c r="BT40" s="619"/>
      <c r="BU40" s="620"/>
      <c r="BV40" s="621">
        <v>89</v>
      </c>
      <c r="BW40" s="622"/>
      <c r="BX40" s="622"/>
      <c r="BY40" s="622"/>
      <c r="BZ40" s="622"/>
      <c r="CA40" s="622"/>
      <c r="CB40" s="658"/>
      <c r="CD40" s="618" t="s">
        <v>335</v>
      </c>
      <c r="CE40" s="619"/>
      <c r="CF40" s="619"/>
      <c r="CG40" s="619"/>
      <c r="CH40" s="619"/>
      <c r="CI40" s="619"/>
      <c r="CJ40" s="619"/>
      <c r="CK40" s="619"/>
      <c r="CL40" s="619"/>
      <c r="CM40" s="619"/>
      <c r="CN40" s="619"/>
      <c r="CO40" s="619"/>
      <c r="CP40" s="619"/>
      <c r="CQ40" s="620"/>
      <c r="CR40" s="621">
        <v>470017</v>
      </c>
      <c r="CS40" s="622"/>
      <c r="CT40" s="622"/>
      <c r="CU40" s="622"/>
      <c r="CV40" s="622"/>
      <c r="CW40" s="622"/>
      <c r="CX40" s="622"/>
      <c r="CY40" s="623"/>
      <c r="CZ40" s="624">
        <v>3.5</v>
      </c>
      <c r="DA40" s="636"/>
      <c r="DB40" s="636"/>
      <c r="DC40" s="637"/>
      <c r="DD40" s="627">
        <v>397117</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15">
      <c r="B41" s="602" t="s">
        <v>336</v>
      </c>
      <c r="C41" s="603"/>
      <c r="D41" s="603"/>
      <c r="E41" s="603"/>
      <c r="F41" s="603"/>
      <c r="G41" s="603"/>
      <c r="H41" s="603"/>
      <c r="I41" s="603"/>
      <c r="J41" s="603"/>
      <c r="K41" s="603"/>
      <c r="L41" s="603"/>
      <c r="M41" s="603"/>
      <c r="N41" s="603"/>
      <c r="O41" s="603"/>
      <c r="P41" s="603"/>
      <c r="Q41" s="604"/>
      <c r="R41" s="605">
        <v>14183480</v>
      </c>
      <c r="S41" s="646"/>
      <c r="T41" s="646"/>
      <c r="U41" s="646"/>
      <c r="V41" s="646"/>
      <c r="W41" s="646"/>
      <c r="X41" s="646"/>
      <c r="Y41" s="649"/>
      <c r="Z41" s="650">
        <v>100</v>
      </c>
      <c r="AA41" s="650"/>
      <c r="AB41" s="650"/>
      <c r="AC41" s="650"/>
      <c r="AD41" s="651">
        <v>7706751</v>
      </c>
      <c r="AE41" s="651"/>
      <c r="AF41" s="651"/>
      <c r="AG41" s="651"/>
      <c r="AH41" s="651"/>
      <c r="AI41" s="651"/>
      <c r="AJ41" s="651"/>
      <c r="AK41" s="651"/>
      <c r="AL41" s="608">
        <v>100</v>
      </c>
      <c r="AM41" s="652"/>
      <c r="AN41" s="652"/>
      <c r="AO41" s="653"/>
      <c r="AQ41" s="654" t="s">
        <v>337</v>
      </c>
      <c r="AR41" s="655"/>
      <c r="AS41" s="655"/>
      <c r="AT41" s="655"/>
      <c r="AU41" s="655"/>
      <c r="AV41" s="655"/>
      <c r="AW41" s="655"/>
      <c r="AX41" s="655"/>
      <c r="AY41" s="656"/>
      <c r="AZ41" s="621">
        <v>236883</v>
      </c>
      <c r="BA41" s="622"/>
      <c r="BB41" s="622"/>
      <c r="BC41" s="622"/>
      <c r="BD41" s="634"/>
      <c r="BE41" s="634"/>
      <c r="BF41" s="657"/>
      <c r="BG41" s="662"/>
      <c r="BH41" s="663"/>
      <c r="BI41" s="663"/>
      <c r="BJ41" s="663"/>
      <c r="BK41" s="663"/>
      <c r="BL41" s="223"/>
      <c r="BM41" s="619" t="s">
        <v>338</v>
      </c>
      <c r="BN41" s="619"/>
      <c r="BO41" s="619"/>
      <c r="BP41" s="619"/>
      <c r="BQ41" s="619"/>
      <c r="BR41" s="619"/>
      <c r="BS41" s="619"/>
      <c r="BT41" s="619"/>
      <c r="BU41" s="620"/>
      <c r="BV41" s="621" t="s">
        <v>122</v>
      </c>
      <c r="BW41" s="622"/>
      <c r="BX41" s="622"/>
      <c r="BY41" s="622"/>
      <c r="BZ41" s="622"/>
      <c r="CA41" s="622"/>
      <c r="CB41" s="658"/>
      <c r="CD41" s="618" t="s">
        <v>339</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340</v>
      </c>
      <c r="AR42" s="667"/>
      <c r="AS42" s="667"/>
      <c r="AT42" s="667"/>
      <c r="AU42" s="667"/>
      <c r="AV42" s="667"/>
      <c r="AW42" s="667"/>
      <c r="AX42" s="667"/>
      <c r="AY42" s="668"/>
      <c r="AZ42" s="605">
        <v>822723</v>
      </c>
      <c r="BA42" s="646"/>
      <c r="BB42" s="646"/>
      <c r="BC42" s="646"/>
      <c r="BD42" s="606"/>
      <c r="BE42" s="606"/>
      <c r="BF42" s="669"/>
      <c r="BG42" s="664"/>
      <c r="BH42" s="665"/>
      <c r="BI42" s="665"/>
      <c r="BJ42" s="665"/>
      <c r="BK42" s="665"/>
      <c r="BL42" s="224"/>
      <c r="BM42" s="603" t="s">
        <v>341</v>
      </c>
      <c r="BN42" s="603"/>
      <c r="BO42" s="603"/>
      <c r="BP42" s="603"/>
      <c r="BQ42" s="603"/>
      <c r="BR42" s="603"/>
      <c r="BS42" s="603"/>
      <c r="BT42" s="603"/>
      <c r="BU42" s="604"/>
      <c r="BV42" s="605">
        <v>330</v>
      </c>
      <c r="BW42" s="646"/>
      <c r="BX42" s="646"/>
      <c r="BY42" s="646"/>
      <c r="BZ42" s="646"/>
      <c r="CA42" s="646"/>
      <c r="CB42" s="647"/>
      <c r="CD42" s="618" t="s">
        <v>342</v>
      </c>
      <c r="CE42" s="619"/>
      <c r="CF42" s="619"/>
      <c r="CG42" s="619"/>
      <c r="CH42" s="619"/>
      <c r="CI42" s="619"/>
      <c r="CJ42" s="619"/>
      <c r="CK42" s="619"/>
      <c r="CL42" s="619"/>
      <c r="CM42" s="619"/>
      <c r="CN42" s="619"/>
      <c r="CO42" s="619"/>
      <c r="CP42" s="619"/>
      <c r="CQ42" s="620"/>
      <c r="CR42" s="621">
        <v>905425</v>
      </c>
      <c r="CS42" s="634"/>
      <c r="CT42" s="634"/>
      <c r="CU42" s="634"/>
      <c r="CV42" s="634"/>
      <c r="CW42" s="634"/>
      <c r="CX42" s="634"/>
      <c r="CY42" s="635"/>
      <c r="CZ42" s="624">
        <v>6.7</v>
      </c>
      <c r="DA42" s="636"/>
      <c r="DB42" s="636"/>
      <c r="DC42" s="637"/>
      <c r="DD42" s="627">
        <v>233141</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343</v>
      </c>
      <c r="CD43" s="618" t="s">
        <v>344</v>
      </c>
      <c r="CE43" s="619"/>
      <c r="CF43" s="619"/>
      <c r="CG43" s="619"/>
      <c r="CH43" s="619"/>
      <c r="CI43" s="619"/>
      <c r="CJ43" s="619"/>
      <c r="CK43" s="619"/>
      <c r="CL43" s="619"/>
      <c r="CM43" s="619"/>
      <c r="CN43" s="619"/>
      <c r="CO43" s="619"/>
      <c r="CP43" s="619"/>
      <c r="CQ43" s="620"/>
      <c r="CR43" s="621">
        <v>22643</v>
      </c>
      <c r="CS43" s="634"/>
      <c r="CT43" s="634"/>
      <c r="CU43" s="634"/>
      <c r="CV43" s="634"/>
      <c r="CW43" s="634"/>
      <c r="CX43" s="634"/>
      <c r="CY43" s="635"/>
      <c r="CZ43" s="624">
        <v>0.2</v>
      </c>
      <c r="DA43" s="636"/>
      <c r="DB43" s="636"/>
      <c r="DC43" s="637"/>
      <c r="DD43" s="627">
        <v>22643</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345</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293</v>
      </c>
      <c r="CE44" s="641"/>
      <c r="CF44" s="618" t="s">
        <v>346</v>
      </c>
      <c r="CG44" s="619"/>
      <c r="CH44" s="619"/>
      <c r="CI44" s="619"/>
      <c r="CJ44" s="619"/>
      <c r="CK44" s="619"/>
      <c r="CL44" s="619"/>
      <c r="CM44" s="619"/>
      <c r="CN44" s="619"/>
      <c r="CO44" s="619"/>
      <c r="CP44" s="619"/>
      <c r="CQ44" s="620"/>
      <c r="CR44" s="621">
        <v>898406</v>
      </c>
      <c r="CS44" s="622"/>
      <c r="CT44" s="622"/>
      <c r="CU44" s="622"/>
      <c r="CV44" s="622"/>
      <c r="CW44" s="622"/>
      <c r="CX44" s="622"/>
      <c r="CY44" s="623"/>
      <c r="CZ44" s="624">
        <v>6.6</v>
      </c>
      <c r="DA44" s="625"/>
      <c r="DB44" s="625"/>
      <c r="DC44" s="626"/>
      <c r="DD44" s="627">
        <v>232422</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347</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348</v>
      </c>
      <c r="CG45" s="619"/>
      <c r="CH45" s="619"/>
      <c r="CI45" s="619"/>
      <c r="CJ45" s="619"/>
      <c r="CK45" s="619"/>
      <c r="CL45" s="619"/>
      <c r="CM45" s="619"/>
      <c r="CN45" s="619"/>
      <c r="CO45" s="619"/>
      <c r="CP45" s="619"/>
      <c r="CQ45" s="620"/>
      <c r="CR45" s="621">
        <v>278548</v>
      </c>
      <c r="CS45" s="634"/>
      <c r="CT45" s="634"/>
      <c r="CU45" s="634"/>
      <c r="CV45" s="634"/>
      <c r="CW45" s="634"/>
      <c r="CX45" s="634"/>
      <c r="CY45" s="635"/>
      <c r="CZ45" s="624">
        <v>2.1</v>
      </c>
      <c r="DA45" s="636"/>
      <c r="DB45" s="636"/>
      <c r="DC45" s="637"/>
      <c r="DD45" s="627">
        <v>23709</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349</v>
      </c>
      <c r="CG46" s="619"/>
      <c r="CH46" s="619"/>
      <c r="CI46" s="619"/>
      <c r="CJ46" s="619"/>
      <c r="CK46" s="619"/>
      <c r="CL46" s="619"/>
      <c r="CM46" s="619"/>
      <c r="CN46" s="619"/>
      <c r="CO46" s="619"/>
      <c r="CP46" s="619"/>
      <c r="CQ46" s="620"/>
      <c r="CR46" s="621">
        <v>564791</v>
      </c>
      <c r="CS46" s="622"/>
      <c r="CT46" s="622"/>
      <c r="CU46" s="622"/>
      <c r="CV46" s="622"/>
      <c r="CW46" s="622"/>
      <c r="CX46" s="622"/>
      <c r="CY46" s="623"/>
      <c r="CZ46" s="624">
        <v>4.2</v>
      </c>
      <c r="DA46" s="625"/>
      <c r="DB46" s="625"/>
      <c r="DC46" s="626"/>
      <c r="DD46" s="627">
        <v>206223</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350</v>
      </c>
      <c r="CG47" s="619"/>
      <c r="CH47" s="619"/>
      <c r="CI47" s="619"/>
      <c r="CJ47" s="619"/>
      <c r="CK47" s="619"/>
      <c r="CL47" s="619"/>
      <c r="CM47" s="619"/>
      <c r="CN47" s="619"/>
      <c r="CO47" s="619"/>
      <c r="CP47" s="619"/>
      <c r="CQ47" s="620"/>
      <c r="CR47" s="621">
        <v>7019</v>
      </c>
      <c r="CS47" s="634"/>
      <c r="CT47" s="634"/>
      <c r="CU47" s="634"/>
      <c r="CV47" s="634"/>
      <c r="CW47" s="634"/>
      <c r="CX47" s="634"/>
      <c r="CY47" s="635"/>
      <c r="CZ47" s="624">
        <v>0.1</v>
      </c>
      <c r="DA47" s="636"/>
      <c r="DB47" s="636"/>
      <c r="DC47" s="637"/>
      <c r="DD47" s="627">
        <v>719</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351</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352</v>
      </c>
      <c r="CE49" s="603"/>
      <c r="CF49" s="603"/>
      <c r="CG49" s="603"/>
      <c r="CH49" s="603"/>
      <c r="CI49" s="603"/>
      <c r="CJ49" s="603"/>
      <c r="CK49" s="603"/>
      <c r="CL49" s="603"/>
      <c r="CM49" s="603"/>
      <c r="CN49" s="603"/>
      <c r="CO49" s="603"/>
      <c r="CP49" s="603"/>
      <c r="CQ49" s="604"/>
      <c r="CR49" s="605">
        <v>13511163</v>
      </c>
      <c r="CS49" s="606"/>
      <c r="CT49" s="606"/>
      <c r="CU49" s="606"/>
      <c r="CV49" s="606"/>
      <c r="CW49" s="606"/>
      <c r="CX49" s="606"/>
      <c r="CY49" s="607"/>
      <c r="CZ49" s="608">
        <v>100</v>
      </c>
      <c r="DA49" s="609"/>
      <c r="DB49" s="609"/>
      <c r="DC49" s="610"/>
      <c r="DD49" s="611">
        <v>9327156</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QAXhv1wb4GUhasNqIKwzEsrPr8EAFLLkiwlQFX3qOekdtEisvBEgHwVjax04Uj7VTLVuUprzWoGNrq9Hvq5H3A==" saltValue="ez7Pj4+vPULD+CJAl0sYi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5" zoomScaleNormal="7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353</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354</v>
      </c>
      <c r="DK2" s="1092"/>
      <c r="DL2" s="1092"/>
      <c r="DM2" s="1092"/>
      <c r="DN2" s="1092"/>
      <c r="DO2" s="1093"/>
      <c r="DP2" s="228"/>
      <c r="DQ2" s="1091" t="s">
        <v>355</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356</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357</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358</v>
      </c>
      <c r="B5" s="996"/>
      <c r="C5" s="996"/>
      <c r="D5" s="996"/>
      <c r="E5" s="996"/>
      <c r="F5" s="996"/>
      <c r="G5" s="996"/>
      <c r="H5" s="996"/>
      <c r="I5" s="996"/>
      <c r="J5" s="996"/>
      <c r="K5" s="996"/>
      <c r="L5" s="996"/>
      <c r="M5" s="996"/>
      <c r="N5" s="996"/>
      <c r="O5" s="996"/>
      <c r="P5" s="997"/>
      <c r="Q5" s="1001" t="s">
        <v>359</v>
      </c>
      <c r="R5" s="1002"/>
      <c r="S5" s="1002"/>
      <c r="T5" s="1002"/>
      <c r="U5" s="1003"/>
      <c r="V5" s="1001" t="s">
        <v>360</v>
      </c>
      <c r="W5" s="1002"/>
      <c r="X5" s="1002"/>
      <c r="Y5" s="1002"/>
      <c r="Z5" s="1003"/>
      <c r="AA5" s="1001" t="s">
        <v>361</v>
      </c>
      <c r="AB5" s="1002"/>
      <c r="AC5" s="1002"/>
      <c r="AD5" s="1002"/>
      <c r="AE5" s="1002"/>
      <c r="AF5" s="1094" t="s">
        <v>362</v>
      </c>
      <c r="AG5" s="1002"/>
      <c r="AH5" s="1002"/>
      <c r="AI5" s="1002"/>
      <c r="AJ5" s="1015"/>
      <c r="AK5" s="1002" t="s">
        <v>363</v>
      </c>
      <c r="AL5" s="1002"/>
      <c r="AM5" s="1002"/>
      <c r="AN5" s="1002"/>
      <c r="AO5" s="1003"/>
      <c r="AP5" s="1001" t="s">
        <v>364</v>
      </c>
      <c r="AQ5" s="1002"/>
      <c r="AR5" s="1002"/>
      <c r="AS5" s="1002"/>
      <c r="AT5" s="1003"/>
      <c r="AU5" s="1001" t="s">
        <v>365</v>
      </c>
      <c r="AV5" s="1002"/>
      <c r="AW5" s="1002"/>
      <c r="AX5" s="1002"/>
      <c r="AY5" s="1015"/>
      <c r="AZ5" s="232"/>
      <c r="BA5" s="232"/>
      <c r="BB5" s="232"/>
      <c r="BC5" s="232"/>
      <c r="BD5" s="232"/>
      <c r="BE5" s="233"/>
      <c r="BF5" s="233"/>
      <c r="BG5" s="233"/>
      <c r="BH5" s="233"/>
      <c r="BI5" s="233"/>
      <c r="BJ5" s="233"/>
      <c r="BK5" s="233"/>
      <c r="BL5" s="233"/>
      <c r="BM5" s="233"/>
      <c r="BN5" s="233"/>
      <c r="BO5" s="233"/>
      <c r="BP5" s="233"/>
      <c r="BQ5" s="995" t="s">
        <v>366</v>
      </c>
      <c r="BR5" s="996"/>
      <c r="BS5" s="996"/>
      <c r="BT5" s="996"/>
      <c r="BU5" s="996"/>
      <c r="BV5" s="996"/>
      <c r="BW5" s="996"/>
      <c r="BX5" s="996"/>
      <c r="BY5" s="996"/>
      <c r="BZ5" s="996"/>
      <c r="CA5" s="996"/>
      <c r="CB5" s="996"/>
      <c r="CC5" s="996"/>
      <c r="CD5" s="996"/>
      <c r="CE5" s="996"/>
      <c r="CF5" s="996"/>
      <c r="CG5" s="997"/>
      <c r="CH5" s="1001" t="s">
        <v>367</v>
      </c>
      <c r="CI5" s="1002"/>
      <c r="CJ5" s="1002"/>
      <c r="CK5" s="1002"/>
      <c r="CL5" s="1003"/>
      <c r="CM5" s="1001" t="s">
        <v>368</v>
      </c>
      <c r="CN5" s="1002"/>
      <c r="CO5" s="1002"/>
      <c r="CP5" s="1002"/>
      <c r="CQ5" s="1003"/>
      <c r="CR5" s="1001" t="s">
        <v>369</v>
      </c>
      <c r="CS5" s="1002"/>
      <c r="CT5" s="1002"/>
      <c r="CU5" s="1002"/>
      <c r="CV5" s="1003"/>
      <c r="CW5" s="1001" t="s">
        <v>370</v>
      </c>
      <c r="CX5" s="1002"/>
      <c r="CY5" s="1002"/>
      <c r="CZ5" s="1002"/>
      <c r="DA5" s="1003"/>
      <c r="DB5" s="1001" t="s">
        <v>371</v>
      </c>
      <c r="DC5" s="1002"/>
      <c r="DD5" s="1002"/>
      <c r="DE5" s="1002"/>
      <c r="DF5" s="1003"/>
      <c r="DG5" s="1084" t="s">
        <v>372</v>
      </c>
      <c r="DH5" s="1085"/>
      <c r="DI5" s="1085"/>
      <c r="DJ5" s="1085"/>
      <c r="DK5" s="1086"/>
      <c r="DL5" s="1084" t="s">
        <v>373</v>
      </c>
      <c r="DM5" s="1085"/>
      <c r="DN5" s="1085"/>
      <c r="DO5" s="1085"/>
      <c r="DP5" s="1086"/>
      <c r="DQ5" s="1001" t="s">
        <v>374</v>
      </c>
      <c r="DR5" s="1002"/>
      <c r="DS5" s="1002"/>
      <c r="DT5" s="1002"/>
      <c r="DU5" s="1003"/>
      <c r="DV5" s="1001" t="s">
        <v>365</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375</v>
      </c>
      <c r="C7" s="1048"/>
      <c r="D7" s="1048"/>
      <c r="E7" s="1048"/>
      <c r="F7" s="1048"/>
      <c r="G7" s="1048"/>
      <c r="H7" s="1048"/>
      <c r="I7" s="1048"/>
      <c r="J7" s="1048"/>
      <c r="K7" s="1048"/>
      <c r="L7" s="1048"/>
      <c r="M7" s="1048"/>
      <c r="N7" s="1048"/>
      <c r="O7" s="1048"/>
      <c r="P7" s="1049"/>
      <c r="Q7" s="1102">
        <v>14183</v>
      </c>
      <c r="R7" s="1103"/>
      <c r="S7" s="1103"/>
      <c r="T7" s="1103"/>
      <c r="U7" s="1103"/>
      <c r="V7" s="1103">
        <v>13511</v>
      </c>
      <c r="W7" s="1103"/>
      <c r="X7" s="1103"/>
      <c r="Y7" s="1103"/>
      <c r="Z7" s="1103"/>
      <c r="AA7" s="1103">
        <v>672</v>
      </c>
      <c r="AB7" s="1103"/>
      <c r="AC7" s="1103"/>
      <c r="AD7" s="1103"/>
      <c r="AE7" s="1104"/>
      <c r="AF7" s="1105">
        <v>559</v>
      </c>
      <c r="AG7" s="1106"/>
      <c r="AH7" s="1106"/>
      <c r="AI7" s="1106"/>
      <c r="AJ7" s="1107"/>
      <c r="AK7" s="1108"/>
      <c r="AL7" s="1109"/>
      <c r="AM7" s="1109"/>
      <c r="AN7" s="1109"/>
      <c r="AO7" s="1109"/>
      <c r="AP7" s="1109">
        <v>9896</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564</v>
      </c>
      <c r="BT7" s="1100"/>
      <c r="BU7" s="1100"/>
      <c r="BV7" s="1100"/>
      <c r="BW7" s="1100"/>
      <c r="BX7" s="1100"/>
      <c r="BY7" s="1100"/>
      <c r="BZ7" s="1100"/>
      <c r="CA7" s="1100"/>
      <c r="CB7" s="1100"/>
      <c r="CC7" s="1100"/>
      <c r="CD7" s="1100"/>
      <c r="CE7" s="1100"/>
      <c r="CF7" s="1100"/>
      <c r="CG7" s="1112"/>
      <c r="CH7" s="1096">
        <v>0</v>
      </c>
      <c r="CI7" s="1097"/>
      <c r="CJ7" s="1097"/>
      <c r="CK7" s="1097"/>
      <c r="CL7" s="1098"/>
      <c r="CM7" s="1096">
        <v>31</v>
      </c>
      <c r="CN7" s="1097"/>
      <c r="CO7" s="1097"/>
      <c r="CP7" s="1097"/>
      <c r="CQ7" s="1098"/>
      <c r="CR7" s="1096">
        <v>20</v>
      </c>
      <c r="CS7" s="1097"/>
      <c r="CT7" s="1097"/>
      <c r="CU7" s="1097"/>
      <c r="CV7" s="1098"/>
      <c r="CW7" s="1096"/>
      <c r="CX7" s="1097"/>
      <c r="CY7" s="1097"/>
      <c r="CZ7" s="1097"/>
      <c r="DA7" s="1098"/>
      <c r="DB7" s="1096"/>
      <c r="DC7" s="1097"/>
      <c r="DD7" s="1097"/>
      <c r="DE7" s="1097"/>
      <c r="DF7" s="1098"/>
      <c r="DG7" s="1096"/>
      <c r="DH7" s="1097"/>
      <c r="DI7" s="1097"/>
      <c r="DJ7" s="1097"/>
      <c r="DK7" s="1098"/>
      <c r="DL7" s="1096"/>
      <c r="DM7" s="1097"/>
      <c r="DN7" s="1097"/>
      <c r="DO7" s="1097"/>
      <c r="DP7" s="1098"/>
      <c r="DQ7" s="1096"/>
      <c r="DR7" s="1097"/>
      <c r="DS7" s="1097"/>
      <c r="DT7" s="1097"/>
      <c r="DU7" s="1098"/>
      <c r="DV7" s="1099"/>
      <c r="DW7" s="1100"/>
      <c r="DX7" s="1100"/>
      <c r="DY7" s="1100"/>
      <c r="DZ7" s="1101"/>
      <c r="EA7" s="234"/>
    </row>
    <row r="8" spans="1:131" s="235" customFormat="1" ht="26.25" customHeight="1" x14ac:dyDescent="0.15">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565</v>
      </c>
      <c r="BT8" s="993"/>
      <c r="BU8" s="993"/>
      <c r="BV8" s="993"/>
      <c r="BW8" s="993"/>
      <c r="BX8" s="993"/>
      <c r="BY8" s="993"/>
      <c r="BZ8" s="993"/>
      <c r="CA8" s="993"/>
      <c r="CB8" s="993"/>
      <c r="CC8" s="993"/>
      <c r="CD8" s="993"/>
      <c r="CE8" s="993"/>
      <c r="CF8" s="993"/>
      <c r="CG8" s="1014"/>
      <c r="CH8" s="989">
        <v>41</v>
      </c>
      <c r="CI8" s="990"/>
      <c r="CJ8" s="990"/>
      <c r="CK8" s="990"/>
      <c r="CL8" s="991"/>
      <c r="CM8" s="989">
        <v>326</v>
      </c>
      <c r="CN8" s="990"/>
      <c r="CO8" s="990"/>
      <c r="CP8" s="990"/>
      <c r="CQ8" s="991"/>
      <c r="CR8" s="989">
        <v>13</v>
      </c>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376</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377</v>
      </c>
      <c r="B23" s="937" t="s">
        <v>378</v>
      </c>
      <c r="C23" s="938"/>
      <c r="D23" s="938"/>
      <c r="E23" s="938"/>
      <c r="F23" s="938"/>
      <c r="G23" s="938"/>
      <c r="H23" s="938"/>
      <c r="I23" s="938"/>
      <c r="J23" s="938"/>
      <c r="K23" s="938"/>
      <c r="L23" s="938"/>
      <c r="M23" s="938"/>
      <c r="N23" s="938"/>
      <c r="O23" s="938"/>
      <c r="P23" s="948"/>
      <c r="Q23" s="1067">
        <f>SUM(Q7)</f>
        <v>14183</v>
      </c>
      <c r="R23" s="1061"/>
      <c r="S23" s="1061"/>
      <c r="T23" s="1061"/>
      <c r="U23" s="1061"/>
      <c r="V23" s="1061">
        <f t="shared" ref="V23" si="0">SUM(V7)</f>
        <v>13511</v>
      </c>
      <c r="W23" s="1061"/>
      <c r="X23" s="1061"/>
      <c r="Y23" s="1061"/>
      <c r="Z23" s="1061"/>
      <c r="AA23" s="1061">
        <f t="shared" ref="AA23" si="1">SUM(AA7)</f>
        <v>672</v>
      </c>
      <c r="AB23" s="1061"/>
      <c r="AC23" s="1061"/>
      <c r="AD23" s="1061"/>
      <c r="AE23" s="1068"/>
      <c r="AF23" s="1069">
        <v>559</v>
      </c>
      <c r="AG23" s="1061"/>
      <c r="AH23" s="1061"/>
      <c r="AI23" s="1061"/>
      <c r="AJ23" s="1070"/>
      <c r="AK23" s="1071"/>
      <c r="AL23" s="1072"/>
      <c r="AM23" s="1072"/>
      <c r="AN23" s="1072"/>
      <c r="AO23" s="1072"/>
      <c r="AP23" s="1061">
        <f>SUM(AP7)</f>
        <v>9896</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379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380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358</v>
      </c>
      <c r="B26" s="996"/>
      <c r="C26" s="996"/>
      <c r="D26" s="996"/>
      <c r="E26" s="996"/>
      <c r="F26" s="996"/>
      <c r="G26" s="996"/>
      <c r="H26" s="996"/>
      <c r="I26" s="996"/>
      <c r="J26" s="996"/>
      <c r="K26" s="996"/>
      <c r="L26" s="996"/>
      <c r="M26" s="996"/>
      <c r="N26" s="996"/>
      <c r="O26" s="996"/>
      <c r="P26" s="997"/>
      <c r="Q26" s="1001" t="s">
        <v>381</v>
      </c>
      <c r="R26" s="1002"/>
      <c r="S26" s="1002"/>
      <c r="T26" s="1002"/>
      <c r="U26" s="1003"/>
      <c r="V26" s="1001" t="s">
        <v>382</v>
      </c>
      <c r="W26" s="1002"/>
      <c r="X26" s="1002"/>
      <c r="Y26" s="1002"/>
      <c r="Z26" s="1003"/>
      <c r="AA26" s="1001" t="s">
        <v>383</v>
      </c>
      <c r="AB26" s="1002"/>
      <c r="AC26" s="1002"/>
      <c r="AD26" s="1002"/>
      <c r="AE26" s="1002"/>
      <c r="AF26" s="1055" t="s">
        <v>384</v>
      </c>
      <c r="AG26" s="1008"/>
      <c r="AH26" s="1008"/>
      <c r="AI26" s="1008"/>
      <c r="AJ26" s="1056"/>
      <c r="AK26" s="1002" t="s">
        <v>385</v>
      </c>
      <c r="AL26" s="1002"/>
      <c r="AM26" s="1002"/>
      <c r="AN26" s="1002"/>
      <c r="AO26" s="1003"/>
      <c r="AP26" s="1001" t="s">
        <v>386</v>
      </c>
      <c r="AQ26" s="1002"/>
      <c r="AR26" s="1002"/>
      <c r="AS26" s="1002"/>
      <c r="AT26" s="1003"/>
      <c r="AU26" s="1001" t="s">
        <v>387</v>
      </c>
      <c r="AV26" s="1002"/>
      <c r="AW26" s="1002"/>
      <c r="AX26" s="1002"/>
      <c r="AY26" s="1003"/>
      <c r="AZ26" s="1001" t="s">
        <v>388</v>
      </c>
      <c r="BA26" s="1002"/>
      <c r="BB26" s="1002"/>
      <c r="BC26" s="1002"/>
      <c r="BD26" s="1003"/>
      <c r="BE26" s="1001" t="s">
        <v>365</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389</v>
      </c>
      <c r="C28" s="1048"/>
      <c r="D28" s="1048"/>
      <c r="E28" s="1048"/>
      <c r="F28" s="1048"/>
      <c r="G28" s="1048"/>
      <c r="H28" s="1048"/>
      <c r="I28" s="1048"/>
      <c r="J28" s="1048"/>
      <c r="K28" s="1048"/>
      <c r="L28" s="1048"/>
      <c r="M28" s="1048"/>
      <c r="N28" s="1048"/>
      <c r="O28" s="1048"/>
      <c r="P28" s="1049"/>
      <c r="Q28" s="1050">
        <v>3093</v>
      </c>
      <c r="R28" s="1051"/>
      <c r="S28" s="1051"/>
      <c r="T28" s="1051"/>
      <c r="U28" s="1051"/>
      <c r="V28" s="1051">
        <v>3040</v>
      </c>
      <c r="W28" s="1051"/>
      <c r="X28" s="1051"/>
      <c r="Y28" s="1051"/>
      <c r="Z28" s="1051"/>
      <c r="AA28" s="1051">
        <v>53</v>
      </c>
      <c r="AB28" s="1051"/>
      <c r="AC28" s="1051"/>
      <c r="AD28" s="1051"/>
      <c r="AE28" s="1052"/>
      <c r="AF28" s="1053">
        <v>53</v>
      </c>
      <c r="AG28" s="1051"/>
      <c r="AH28" s="1051"/>
      <c r="AI28" s="1051"/>
      <c r="AJ28" s="1054"/>
      <c r="AK28" s="1042"/>
      <c r="AL28" s="1043"/>
      <c r="AM28" s="1043"/>
      <c r="AN28" s="1043"/>
      <c r="AO28" s="1043"/>
      <c r="AP28" s="1043"/>
      <c r="AQ28" s="1043"/>
      <c r="AR28" s="1043"/>
      <c r="AS28" s="1043"/>
      <c r="AT28" s="1043"/>
      <c r="AU28" s="1043"/>
      <c r="AV28" s="1043"/>
      <c r="AW28" s="1043"/>
      <c r="AX28" s="1043"/>
      <c r="AY28" s="1043"/>
      <c r="AZ28" s="1044"/>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390</v>
      </c>
      <c r="C29" s="1031"/>
      <c r="D29" s="1031"/>
      <c r="E29" s="1031"/>
      <c r="F29" s="1031"/>
      <c r="G29" s="1031"/>
      <c r="H29" s="1031"/>
      <c r="I29" s="1031"/>
      <c r="J29" s="1031"/>
      <c r="K29" s="1031"/>
      <c r="L29" s="1031"/>
      <c r="M29" s="1031"/>
      <c r="N29" s="1031"/>
      <c r="O29" s="1031"/>
      <c r="P29" s="1032"/>
      <c r="Q29" s="1038">
        <v>2407</v>
      </c>
      <c r="R29" s="1039"/>
      <c r="S29" s="1039"/>
      <c r="T29" s="1039"/>
      <c r="U29" s="1039"/>
      <c r="V29" s="1039">
        <v>2317</v>
      </c>
      <c r="W29" s="1039"/>
      <c r="X29" s="1039"/>
      <c r="Y29" s="1039"/>
      <c r="Z29" s="1039"/>
      <c r="AA29" s="1039">
        <v>89</v>
      </c>
      <c r="AB29" s="1039"/>
      <c r="AC29" s="1039"/>
      <c r="AD29" s="1039"/>
      <c r="AE29" s="1040"/>
      <c r="AF29" s="1035">
        <v>89</v>
      </c>
      <c r="AG29" s="1036"/>
      <c r="AH29" s="1036"/>
      <c r="AI29" s="1036"/>
      <c r="AJ29" s="1037"/>
      <c r="AK29" s="980"/>
      <c r="AL29" s="971"/>
      <c r="AM29" s="971"/>
      <c r="AN29" s="971"/>
      <c r="AO29" s="971"/>
      <c r="AP29" s="971"/>
      <c r="AQ29" s="971"/>
      <c r="AR29" s="971"/>
      <c r="AS29" s="971"/>
      <c r="AT29" s="971"/>
      <c r="AU29" s="971"/>
      <c r="AV29" s="971"/>
      <c r="AW29" s="971"/>
      <c r="AX29" s="971"/>
      <c r="AY29" s="971"/>
      <c r="AZ29" s="1041"/>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391</v>
      </c>
      <c r="C30" s="1031"/>
      <c r="D30" s="1031"/>
      <c r="E30" s="1031"/>
      <c r="F30" s="1031"/>
      <c r="G30" s="1031"/>
      <c r="H30" s="1031"/>
      <c r="I30" s="1031"/>
      <c r="J30" s="1031"/>
      <c r="K30" s="1031"/>
      <c r="L30" s="1031"/>
      <c r="M30" s="1031"/>
      <c r="N30" s="1031"/>
      <c r="O30" s="1031"/>
      <c r="P30" s="1032"/>
      <c r="Q30" s="1038">
        <v>394</v>
      </c>
      <c r="R30" s="1039"/>
      <c r="S30" s="1039"/>
      <c r="T30" s="1039"/>
      <c r="U30" s="1039"/>
      <c r="V30" s="1039">
        <v>392</v>
      </c>
      <c r="W30" s="1039"/>
      <c r="X30" s="1039"/>
      <c r="Y30" s="1039"/>
      <c r="Z30" s="1039"/>
      <c r="AA30" s="1039">
        <v>2</v>
      </c>
      <c r="AB30" s="1039"/>
      <c r="AC30" s="1039"/>
      <c r="AD30" s="1039"/>
      <c r="AE30" s="1040"/>
      <c r="AF30" s="1035">
        <v>2</v>
      </c>
      <c r="AG30" s="1036"/>
      <c r="AH30" s="1036"/>
      <c r="AI30" s="1036"/>
      <c r="AJ30" s="1037"/>
      <c r="AK30" s="980"/>
      <c r="AL30" s="971"/>
      <c r="AM30" s="971"/>
      <c r="AN30" s="971"/>
      <c r="AO30" s="971"/>
      <c r="AP30" s="971"/>
      <c r="AQ30" s="971"/>
      <c r="AR30" s="971"/>
      <c r="AS30" s="971"/>
      <c r="AT30" s="971"/>
      <c r="AU30" s="971"/>
      <c r="AV30" s="971"/>
      <c r="AW30" s="971"/>
      <c r="AX30" s="971"/>
      <c r="AY30" s="971"/>
      <c r="AZ30" s="1041"/>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392</v>
      </c>
      <c r="C31" s="1031"/>
      <c r="D31" s="1031"/>
      <c r="E31" s="1031"/>
      <c r="F31" s="1031"/>
      <c r="G31" s="1031"/>
      <c r="H31" s="1031"/>
      <c r="I31" s="1031"/>
      <c r="J31" s="1031"/>
      <c r="K31" s="1031"/>
      <c r="L31" s="1031"/>
      <c r="M31" s="1031"/>
      <c r="N31" s="1031"/>
      <c r="O31" s="1031"/>
      <c r="P31" s="1032"/>
      <c r="Q31" s="1038">
        <v>1245</v>
      </c>
      <c r="R31" s="1039"/>
      <c r="S31" s="1039"/>
      <c r="T31" s="1039"/>
      <c r="U31" s="1039"/>
      <c r="V31" s="1039">
        <v>1200</v>
      </c>
      <c r="W31" s="1039"/>
      <c r="X31" s="1039"/>
      <c r="Y31" s="1039"/>
      <c r="Z31" s="1039"/>
      <c r="AA31" s="1039">
        <v>46</v>
      </c>
      <c r="AB31" s="1039"/>
      <c r="AC31" s="1039"/>
      <c r="AD31" s="1039"/>
      <c r="AE31" s="1040"/>
      <c r="AF31" s="1035">
        <v>474</v>
      </c>
      <c r="AG31" s="1036"/>
      <c r="AH31" s="1036"/>
      <c r="AI31" s="1036"/>
      <c r="AJ31" s="1037"/>
      <c r="AK31" s="980"/>
      <c r="AL31" s="971"/>
      <c r="AM31" s="971"/>
      <c r="AN31" s="971"/>
      <c r="AO31" s="971"/>
      <c r="AP31" s="971">
        <v>6500</v>
      </c>
      <c r="AQ31" s="971"/>
      <c r="AR31" s="971"/>
      <c r="AS31" s="971"/>
      <c r="AT31" s="971"/>
      <c r="AU31" s="971">
        <v>5863</v>
      </c>
      <c r="AV31" s="971"/>
      <c r="AW31" s="971"/>
      <c r="AX31" s="971"/>
      <c r="AY31" s="971"/>
      <c r="AZ31" s="1041"/>
      <c r="BA31" s="1041"/>
      <c r="BB31" s="1041"/>
      <c r="BC31" s="1041"/>
      <c r="BD31" s="1041"/>
      <c r="BE31" s="972" t="s">
        <v>393</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394</v>
      </c>
      <c r="C32" s="1031"/>
      <c r="D32" s="1031"/>
      <c r="E32" s="1031"/>
      <c r="F32" s="1031"/>
      <c r="G32" s="1031"/>
      <c r="H32" s="1031"/>
      <c r="I32" s="1031"/>
      <c r="J32" s="1031"/>
      <c r="K32" s="1031"/>
      <c r="L32" s="1031"/>
      <c r="M32" s="1031"/>
      <c r="N32" s="1031"/>
      <c r="O32" s="1031"/>
      <c r="P32" s="1032"/>
      <c r="Q32" s="1038">
        <v>678</v>
      </c>
      <c r="R32" s="1039"/>
      <c r="S32" s="1039"/>
      <c r="T32" s="1039"/>
      <c r="U32" s="1039"/>
      <c r="V32" s="1039">
        <v>629</v>
      </c>
      <c r="W32" s="1039"/>
      <c r="X32" s="1039"/>
      <c r="Y32" s="1039"/>
      <c r="Z32" s="1039"/>
      <c r="AA32" s="1039">
        <v>49</v>
      </c>
      <c r="AB32" s="1039"/>
      <c r="AC32" s="1039"/>
      <c r="AD32" s="1039"/>
      <c r="AE32" s="1040"/>
      <c r="AF32" s="1035">
        <v>1182</v>
      </c>
      <c r="AG32" s="1036"/>
      <c r="AH32" s="1036"/>
      <c r="AI32" s="1036"/>
      <c r="AJ32" s="1037"/>
      <c r="AK32" s="980"/>
      <c r="AL32" s="971"/>
      <c r="AM32" s="971"/>
      <c r="AN32" s="971"/>
      <c r="AO32" s="971"/>
      <c r="AP32" s="971">
        <v>1319</v>
      </c>
      <c r="AQ32" s="971"/>
      <c r="AR32" s="971"/>
      <c r="AS32" s="971"/>
      <c r="AT32" s="971"/>
      <c r="AU32" s="971">
        <v>62</v>
      </c>
      <c r="AV32" s="971"/>
      <c r="AW32" s="971"/>
      <c r="AX32" s="971"/>
      <c r="AY32" s="971"/>
      <c r="AZ32" s="1041"/>
      <c r="BA32" s="1041"/>
      <c r="BB32" s="1041"/>
      <c r="BC32" s="1041"/>
      <c r="BD32" s="1041"/>
      <c r="BE32" s="972" t="s">
        <v>393</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395</v>
      </c>
      <c r="C33" s="1031"/>
      <c r="D33" s="1031"/>
      <c r="E33" s="1031"/>
      <c r="F33" s="1031"/>
      <c r="G33" s="1031"/>
      <c r="H33" s="1031"/>
      <c r="I33" s="1031"/>
      <c r="J33" s="1031"/>
      <c r="K33" s="1031"/>
      <c r="L33" s="1031"/>
      <c r="M33" s="1031"/>
      <c r="N33" s="1031"/>
      <c r="O33" s="1031"/>
      <c r="P33" s="1032"/>
      <c r="Q33" s="1038">
        <v>15</v>
      </c>
      <c r="R33" s="1039"/>
      <c r="S33" s="1039"/>
      <c r="T33" s="1039"/>
      <c r="U33" s="1039"/>
      <c r="V33" s="1039">
        <v>12</v>
      </c>
      <c r="W33" s="1039"/>
      <c r="X33" s="1039"/>
      <c r="Y33" s="1039"/>
      <c r="Z33" s="1039"/>
      <c r="AA33" s="1039">
        <v>3</v>
      </c>
      <c r="AB33" s="1039"/>
      <c r="AC33" s="1039"/>
      <c r="AD33" s="1039"/>
      <c r="AE33" s="1040"/>
      <c r="AF33" s="1035">
        <v>118</v>
      </c>
      <c r="AG33" s="1036"/>
      <c r="AH33" s="1036"/>
      <c r="AI33" s="1036"/>
      <c r="AJ33" s="1037"/>
      <c r="AK33" s="980"/>
      <c r="AL33" s="971"/>
      <c r="AM33" s="971"/>
      <c r="AN33" s="971"/>
      <c r="AO33" s="971"/>
      <c r="AP33" s="971">
        <v>27</v>
      </c>
      <c r="AQ33" s="971"/>
      <c r="AR33" s="971"/>
      <c r="AS33" s="971"/>
      <c r="AT33" s="971"/>
      <c r="AU33" s="971"/>
      <c r="AV33" s="971"/>
      <c r="AW33" s="971"/>
      <c r="AX33" s="971"/>
      <c r="AY33" s="971"/>
      <c r="AZ33" s="1041"/>
      <c r="BA33" s="1041"/>
      <c r="BB33" s="1041"/>
      <c r="BC33" s="1041"/>
      <c r="BD33" s="1041"/>
      <c r="BE33" s="972" t="s">
        <v>393</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396</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377</v>
      </c>
      <c r="B63" s="937" t="s">
        <v>397</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1918</v>
      </c>
      <c r="AG63" s="959"/>
      <c r="AH63" s="959"/>
      <c r="AI63" s="959"/>
      <c r="AJ63" s="1022"/>
      <c r="AK63" s="1023"/>
      <c r="AL63" s="963"/>
      <c r="AM63" s="963"/>
      <c r="AN63" s="963"/>
      <c r="AO63" s="963"/>
      <c r="AP63" s="959">
        <f>SUM(AP28:AT62)</f>
        <v>7846</v>
      </c>
      <c r="AQ63" s="959"/>
      <c r="AR63" s="959"/>
      <c r="AS63" s="959"/>
      <c r="AT63" s="959"/>
      <c r="AU63" s="959">
        <f>SUM(AU28:AY62)</f>
        <v>5925</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398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399</v>
      </c>
      <c r="B66" s="996"/>
      <c r="C66" s="996"/>
      <c r="D66" s="996"/>
      <c r="E66" s="996"/>
      <c r="F66" s="996"/>
      <c r="G66" s="996"/>
      <c r="H66" s="996"/>
      <c r="I66" s="996"/>
      <c r="J66" s="996"/>
      <c r="K66" s="996"/>
      <c r="L66" s="996"/>
      <c r="M66" s="996"/>
      <c r="N66" s="996"/>
      <c r="O66" s="996"/>
      <c r="P66" s="997"/>
      <c r="Q66" s="1001" t="s">
        <v>381</v>
      </c>
      <c r="R66" s="1002"/>
      <c r="S66" s="1002"/>
      <c r="T66" s="1002"/>
      <c r="U66" s="1003"/>
      <c r="V66" s="1001" t="s">
        <v>382</v>
      </c>
      <c r="W66" s="1002"/>
      <c r="X66" s="1002"/>
      <c r="Y66" s="1002"/>
      <c r="Z66" s="1003"/>
      <c r="AA66" s="1001" t="s">
        <v>383</v>
      </c>
      <c r="AB66" s="1002"/>
      <c r="AC66" s="1002"/>
      <c r="AD66" s="1002"/>
      <c r="AE66" s="1003"/>
      <c r="AF66" s="1007" t="s">
        <v>384</v>
      </c>
      <c r="AG66" s="1008"/>
      <c r="AH66" s="1008"/>
      <c r="AI66" s="1008"/>
      <c r="AJ66" s="1009"/>
      <c r="AK66" s="1001" t="s">
        <v>385</v>
      </c>
      <c r="AL66" s="996"/>
      <c r="AM66" s="996"/>
      <c r="AN66" s="996"/>
      <c r="AO66" s="997"/>
      <c r="AP66" s="1001" t="s">
        <v>386</v>
      </c>
      <c r="AQ66" s="1002"/>
      <c r="AR66" s="1002"/>
      <c r="AS66" s="1002"/>
      <c r="AT66" s="1003"/>
      <c r="AU66" s="1001" t="s">
        <v>400</v>
      </c>
      <c r="AV66" s="1002"/>
      <c r="AW66" s="1002"/>
      <c r="AX66" s="1002"/>
      <c r="AY66" s="1003"/>
      <c r="AZ66" s="1001" t="s">
        <v>365</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554</v>
      </c>
      <c r="C68" s="986"/>
      <c r="D68" s="986"/>
      <c r="E68" s="986"/>
      <c r="F68" s="986"/>
      <c r="G68" s="986"/>
      <c r="H68" s="986"/>
      <c r="I68" s="986"/>
      <c r="J68" s="986"/>
      <c r="K68" s="986"/>
      <c r="L68" s="986"/>
      <c r="M68" s="986"/>
      <c r="N68" s="986"/>
      <c r="O68" s="986"/>
      <c r="P68" s="987"/>
      <c r="Q68" s="988">
        <v>57</v>
      </c>
      <c r="R68" s="982"/>
      <c r="S68" s="982"/>
      <c r="T68" s="982"/>
      <c r="U68" s="982"/>
      <c r="V68" s="982">
        <v>52</v>
      </c>
      <c r="W68" s="982"/>
      <c r="X68" s="982"/>
      <c r="Y68" s="982"/>
      <c r="Z68" s="982"/>
      <c r="AA68" s="982">
        <v>5</v>
      </c>
      <c r="AB68" s="982"/>
      <c r="AC68" s="982"/>
      <c r="AD68" s="982"/>
      <c r="AE68" s="982"/>
      <c r="AF68" s="982">
        <v>5</v>
      </c>
      <c r="AG68" s="982"/>
      <c r="AH68" s="982"/>
      <c r="AI68" s="982"/>
      <c r="AJ68" s="982"/>
      <c r="AK68" s="982">
        <v>6</v>
      </c>
      <c r="AL68" s="982"/>
      <c r="AM68" s="982"/>
      <c r="AN68" s="982"/>
      <c r="AO68" s="982"/>
      <c r="AP68" s="982"/>
      <c r="AQ68" s="982"/>
      <c r="AR68" s="982"/>
      <c r="AS68" s="982"/>
      <c r="AT68" s="982"/>
      <c r="AU68" s="982"/>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555</v>
      </c>
      <c r="C69" s="975"/>
      <c r="D69" s="975"/>
      <c r="E69" s="975"/>
      <c r="F69" s="975"/>
      <c r="G69" s="975"/>
      <c r="H69" s="975"/>
      <c r="I69" s="975"/>
      <c r="J69" s="975"/>
      <c r="K69" s="975"/>
      <c r="L69" s="975"/>
      <c r="M69" s="975"/>
      <c r="N69" s="975"/>
      <c r="O69" s="975"/>
      <c r="P69" s="976"/>
      <c r="Q69" s="977">
        <v>166</v>
      </c>
      <c r="R69" s="971"/>
      <c r="S69" s="971"/>
      <c r="T69" s="971"/>
      <c r="U69" s="971"/>
      <c r="V69" s="971">
        <v>158</v>
      </c>
      <c r="W69" s="971"/>
      <c r="X69" s="971"/>
      <c r="Y69" s="971"/>
      <c r="Z69" s="971"/>
      <c r="AA69" s="971">
        <v>7</v>
      </c>
      <c r="AB69" s="971"/>
      <c r="AC69" s="971"/>
      <c r="AD69" s="971"/>
      <c r="AE69" s="971"/>
      <c r="AF69" s="971">
        <v>7</v>
      </c>
      <c r="AG69" s="971"/>
      <c r="AH69" s="971"/>
      <c r="AI69" s="971"/>
      <c r="AJ69" s="971"/>
      <c r="AK69" s="971">
        <v>84</v>
      </c>
      <c r="AL69" s="971"/>
      <c r="AM69" s="971"/>
      <c r="AN69" s="971"/>
      <c r="AO69" s="971"/>
      <c r="AP69" s="971"/>
      <c r="AQ69" s="971"/>
      <c r="AR69" s="971"/>
      <c r="AS69" s="971"/>
      <c r="AT69" s="971"/>
      <c r="AU69" s="971"/>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556</v>
      </c>
      <c r="C70" s="975"/>
      <c r="D70" s="975"/>
      <c r="E70" s="975"/>
      <c r="F70" s="975"/>
      <c r="G70" s="975"/>
      <c r="H70" s="975"/>
      <c r="I70" s="975"/>
      <c r="J70" s="975"/>
      <c r="K70" s="975"/>
      <c r="L70" s="975"/>
      <c r="M70" s="975"/>
      <c r="N70" s="975"/>
      <c r="O70" s="975"/>
      <c r="P70" s="976"/>
      <c r="Q70" s="977">
        <v>1963</v>
      </c>
      <c r="R70" s="971"/>
      <c r="S70" s="971"/>
      <c r="T70" s="971"/>
      <c r="U70" s="971"/>
      <c r="V70" s="971">
        <v>1929</v>
      </c>
      <c r="W70" s="971"/>
      <c r="X70" s="971"/>
      <c r="Y70" s="971"/>
      <c r="Z70" s="971"/>
      <c r="AA70" s="971">
        <v>33</v>
      </c>
      <c r="AB70" s="971"/>
      <c r="AC70" s="971"/>
      <c r="AD70" s="971"/>
      <c r="AE70" s="971"/>
      <c r="AF70" s="971">
        <v>33</v>
      </c>
      <c r="AG70" s="971"/>
      <c r="AH70" s="971"/>
      <c r="AI70" s="971"/>
      <c r="AJ70" s="971"/>
      <c r="AK70" s="971">
        <v>60</v>
      </c>
      <c r="AL70" s="971"/>
      <c r="AM70" s="971"/>
      <c r="AN70" s="971"/>
      <c r="AO70" s="971"/>
      <c r="AP70" s="971">
        <v>239</v>
      </c>
      <c r="AQ70" s="971"/>
      <c r="AR70" s="971"/>
      <c r="AS70" s="971"/>
      <c r="AT70" s="971"/>
      <c r="AU70" s="971">
        <v>61</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557</v>
      </c>
      <c r="C71" s="975"/>
      <c r="D71" s="975"/>
      <c r="E71" s="975"/>
      <c r="F71" s="975"/>
      <c r="G71" s="975"/>
      <c r="H71" s="975"/>
      <c r="I71" s="975"/>
      <c r="J71" s="975"/>
      <c r="K71" s="975"/>
      <c r="L71" s="975"/>
      <c r="M71" s="975"/>
      <c r="N71" s="975"/>
      <c r="O71" s="975"/>
      <c r="P71" s="976"/>
      <c r="Q71" s="977">
        <v>118</v>
      </c>
      <c r="R71" s="971"/>
      <c r="S71" s="971"/>
      <c r="T71" s="971"/>
      <c r="U71" s="971"/>
      <c r="V71" s="971">
        <v>105</v>
      </c>
      <c r="W71" s="971"/>
      <c r="X71" s="971"/>
      <c r="Y71" s="971"/>
      <c r="Z71" s="971"/>
      <c r="AA71" s="971">
        <v>13</v>
      </c>
      <c r="AB71" s="971"/>
      <c r="AC71" s="971"/>
      <c r="AD71" s="971"/>
      <c r="AE71" s="971"/>
      <c r="AF71" s="971">
        <v>13</v>
      </c>
      <c r="AG71" s="971"/>
      <c r="AH71" s="971"/>
      <c r="AI71" s="971"/>
      <c r="AJ71" s="971"/>
      <c r="AK71" s="971">
        <v>61</v>
      </c>
      <c r="AL71" s="971"/>
      <c r="AM71" s="971"/>
      <c r="AN71" s="971"/>
      <c r="AO71" s="971"/>
      <c r="AP71" s="971"/>
      <c r="AQ71" s="971"/>
      <c r="AR71" s="971"/>
      <c r="AS71" s="971"/>
      <c r="AT71" s="971"/>
      <c r="AU71" s="971"/>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558</v>
      </c>
      <c r="C72" s="975"/>
      <c r="D72" s="975"/>
      <c r="E72" s="975"/>
      <c r="F72" s="975"/>
      <c r="G72" s="975"/>
      <c r="H72" s="975"/>
      <c r="I72" s="975"/>
      <c r="J72" s="975"/>
      <c r="K72" s="975"/>
      <c r="L72" s="975"/>
      <c r="M72" s="975"/>
      <c r="N72" s="975"/>
      <c r="O72" s="975"/>
      <c r="P72" s="976"/>
      <c r="Q72" s="977">
        <v>49</v>
      </c>
      <c r="R72" s="971"/>
      <c r="S72" s="971"/>
      <c r="T72" s="971"/>
      <c r="U72" s="971"/>
      <c r="V72" s="971">
        <v>46</v>
      </c>
      <c r="W72" s="971"/>
      <c r="X72" s="971"/>
      <c r="Y72" s="971"/>
      <c r="Z72" s="971"/>
      <c r="AA72" s="971">
        <v>3</v>
      </c>
      <c r="AB72" s="971"/>
      <c r="AC72" s="971"/>
      <c r="AD72" s="971"/>
      <c r="AE72" s="971"/>
      <c r="AF72" s="971">
        <v>3</v>
      </c>
      <c r="AG72" s="971"/>
      <c r="AH72" s="971"/>
      <c r="AI72" s="971"/>
      <c r="AJ72" s="971"/>
      <c r="AK72" s="971">
        <v>6</v>
      </c>
      <c r="AL72" s="971"/>
      <c r="AM72" s="971"/>
      <c r="AN72" s="971"/>
      <c r="AO72" s="971"/>
      <c r="AP72" s="971"/>
      <c r="AQ72" s="971"/>
      <c r="AR72" s="971"/>
      <c r="AS72" s="971"/>
      <c r="AT72" s="971"/>
      <c r="AU72" s="971"/>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559</v>
      </c>
      <c r="C73" s="975"/>
      <c r="D73" s="975"/>
      <c r="E73" s="975"/>
      <c r="F73" s="975"/>
      <c r="G73" s="975"/>
      <c r="H73" s="975"/>
      <c r="I73" s="975"/>
      <c r="J73" s="975"/>
      <c r="K73" s="975"/>
      <c r="L73" s="975"/>
      <c r="M73" s="975"/>
      <c r="N73" s="975"/>
      <c r="O73" s="975"/>
      <c r="P73" s="976"/>
      <c r="Q73" s="977">
        <v>14983</v>
      </c>
      <c r="R73" s="971"/>
      <c r="S73" s="971"/>
      <c r="T73" s="971"/>
      <c r="U73" s="971"/>
      <c r="V73" s="971">
        <v>14962</v>
      </c>
      <c r="W73" s="971"/>
      <c r="X73" s="971"/>
      <c r="Y73" s="971"/>
      <c r="Z73" s="971"/>
      <c r="AA73" s="971">
        <v>20</v>
      </c>
      <c r="AB73" s="971"/>
      <c r="AC73" s="971"/>
      <c r="AD73" s="971"/>
      <c r="AE73" s="971"/>
      <c r="AF73" s="971">
        <v>20</v>
      </c>
      <c r="AG73" s="971"/>
      <c r="AH73" s="971"/>
      <c r="AI73" s="971"/>
      <c r="AJ73" s="971"/>
      <c r="AK73" s="971">
        <v>196</v>
      </c>
      <c r="AL73" s="971"/>
      <c r="AM73" s="971"/>
      <c r="AN73" s="971"/>
      <c r="AO73" s="971"/>
      <c r="AP73" s="971"/>
      <c r="AQ73" s="971"/>
      <c r="AR73" s="971"/>
      <c r="AS73" s="971"/>
      <c r="AT73" s="971"/>
      <c r="AU73" s="971"/>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560</v>
      </c>
      <c r="C74" s="975"/>
      <c r="D74" s="975"/>
      <c r="E74" s="975"/>
      <c r="F74" s="975"/>
      <c r="G74" s="975"/>
      <c r="H74" s="975"/>
      <c r="I74" s="975"/>
      <c r="J74" s="975"/>
      <c r="K74" s="975"/>
      <c r="L74" s="975"/>
      <c r="M74" s="975"/>
      <c r="N74" s="975"/>
      <c r="O74" s="975"/>
      <c r="P74" s="976"/>
      <c r="Q74" s="977">
        <v>85</v>
      </c>
      <c r="R74" s="971"/>
      <c r="S74" s="971"/>
      <c r="T74" s="971"/>
      <c r="U74" s="971"/>
      <c r="V74" s="971">
        <v>85</v>
      </c>
      <c r="W74" s="971"/>
      <c r="X74" s="971"/>
      <c r="Y74" s="971"/>
      <c r="Z74" s="971"/>
      <c r="AA74" s="971">
        <v>1</v>
      </c>
      <c r="AB74" s="971"/>
      <c r="AC74" s="971"/>
      <c r="AD74" s="971"/>
      <c r="AE74" s="971"/>
      <c r="AF74" s="971">
        <v>1</v>
      </c>
      <c r="AG74" s="971"/>
      <c r="AH74" s="971"/>
      <c r="AI74" s="971"/>
      <c r="AJ74" s="971"/>
      <c r="AK74" s="971">
        <v>12</v>
      </c>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561</v>
      </c>
      <c r="C75" s="975"/>
      <c r="D75" s="975"/>
      <c r="E75" s="975"/>
      <c r="F75" s="975"/>
      <c r="G75" s="975"/>
      <c r="H75" s="975"/>
      <c r="I75" s="975"/>
      <c r="J75" s="975"/>
      <c r="K75" s="975"/>
      <c r="L75" s="975"/>
      <c r="M75" s="975"/>
      <c r="N75" s="975"/>
      <c r="O75" s="975"/>
      <c r="P75" s="976"/>
      <c r="Q75" s="978">
        <v>452</v>
      </c>
      <c r="R75" s="979"/>
      <c r="S75" s="979"/>
      <c r="T75" s="979"/>
      <c r="U75" s="980"/>
      <c r="V75" s="981">
        <v>233</v>
      </c>
      <c r="W75" s="979"/>
      <c r="X75" s="979"/>
      <c r="Y75" s="979"/>
      <c r="Z75" s="980"/>
      <c r="AA75" s="981">
        <v>220</v>
      </c>
      <c r="AB75" s="979"/>
      <c r="AC75" s="979"/>
      <c r="AD75" s="979"/>
      <c r="AE75" s="980"/>
      <c r="AF75" s="981">
        <v>220</v>
      </c>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t="s">
        <v>562</v>
      </c>
      <c r="C76" s="975"/>
      <c r="D76" s="975"/>
      <c r="E76" s="975"/>
      <c r="F76" s="975"/>
      <c r="G76" s="975"/>
      <c r="H76" s="975"/>
      <c r="I76" s="975"/>
      <c r="J76" s="975"/>
      <c r="K76" s="975"/>
      <c r="L76" s="975"/>
      <c r="M76" s="975"/>
      <c r="N76" s="975"/>
      <c r="O76" s="975"/>
      <c r="P76" s="976"/>
      <c r="Q76" s="978">
        <v>1440</v>
      </c>
      <c r="R76" s="979"/>
      <c r="S76" s="979"/>
      <c r="T76" s="979"/>
      <c r="U76" s="980"/>
      <c r="V76" s="981">
        <v>1433</v>
      </c>
      <c r="W76" s="979"/>
      <c r="X76" s="979"/>
      <c r="Y76" s="979"/>
      <c r="Z76" s="980"/>
      <c r="AA76" s="981">
        <v>7</v>
      </c>
      <c r="AB76" s="979"/>
      <c r="AC76" s="979"/>
      <c r="AD76" s="979"/>
      <c r="AE76" s="980"/>
      <c r="AF76" s="981">
        <v>7</v>
      </c>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t="s">
        <v>563</v>
      </c>
      <c r="C77" s="975"/>
      <c r="D77" s="975"/>
      <c r="E77" s="975"/>
      <c r="F77" s="975"/>
      <c r="G77" s="975"/>
      <c r="H77" s="975"/>
      <c r="I77" s="975"/>
      <c r="J77" s="975"/>
      <c r="K77" s="975"/>
      <c r="L77" s="975"/>
      <c r="M77" s="975"/>
      <c r="N77" s="975"/>
      <c r="O77" s="975"/>
      <c r="P77" s="976"/>
      <c r="Q77" s="978">
        <v>388762</v>
      </c>
      <c r="R77" s="979"/>
      <c r="S77" s="979"/>
      <c r="T77" s="979"/>
      <c r="U77" s="980"/>
      <c r="V77" s="981">
        <v>379528</v>
      </c>
      <c r="W77" s="979"/>
      <c r="X77" s="979"/>
      <c r="Y77" s="979"/>
      <c r="Z77" s="980"/>
      <c r="AA77" s="981">
        <v>9234</v>
      </c>
      <c r="AB77" s="979"/>
      <c r="AC77" s="979"/>
      <c r="AD77" s="979"/>
      <c r="AE77" s="980"/>
      <c r="AF77" s="981">
        <v>8886</v>
      </c>
      <c r="AG77" s="979"/>
      <c r="AH77" s="979"/>
      <c r="AI77" s="979"/>
      <c r="AJ77" s="980"/>
      <c r="AK77" s="981">
        <v>3256</v>
      </c>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377</v>
      </c>
      <c r="B88" s="937" t="s">
        <v>401</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f>SUM(AF68:AJ87)</f>
        <v>9195</v>
      </c>
      <c r="AG88" s="959"/>
      <c r="AH88" s="959"/>
      <c r="AI88" s="959"/>
      <c r="AJ88" s="959"/>
      <c r="AK88" s="963"/>
      <c r="AL88" s="963"/>
      <c r="AM88" s="963"/>
      <c r="AN88" s="963"/>
      <c r="AO88" s="963"/>
      <c r="AP88" s="959">
        <f>SUM(AP68:AT87)</f>
        <v>239</v>
      </c>
      <c r="AQ88" s="959"/>
      <c r="AR88" s="959"/>
      <c r="AS88" s="959"/>
      <c r="AT88" s="959"/>
      <c r="AU88" s="959">
        <f t="shared" ref="AU88" si="2">SUM(AU68:AY87)</f>
        <v>61</v>
      </c>
      <c r="AV88" s="959"/>
      <c r="AW88" s="959"/>
      <c r="AX88" s="959"/>
      <c r="AY88" s="959"/>
      <c r="AZ88" s="960">
        <f t="shared" ref="AZ88" si="3">SUM(AZ68:BD87)</f>
        <v>0</v>
      </c>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937" t="s">
        <v>402</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f>SUM(CR7:CV10)</f>
        <v>33</v>
      </c>
      <c r="CS102" s="953"/>
      <c r="CT102" s="953"/>
      <c r="CU102" s="953"/>
      <c r="CV102" s="954"/>
      <c r="CW102" s="952">
        <f t="shared" ref="CW102" si="4">SUM(CW7:DA10)</f>
        <v>0</v>
      </c>
      <c r="CX102" s="953"/>
      <c r="CY102" s="953"/>
      <c r="CZ102" s="953"/>
      <c r="DA102" s="954"/>
      <c r="DB102" s="952">
        <f t="shared" ref="DB102" si="5">SUM(DB7:DF10)</f>
        <v>0</v>
      </c>
      <c r="DC102" s="953"/>
      <c r="DD102" s="953"/>
      <c r="DE102" s="953"/>
      <c r="DF102" s="954"/>
      <c r="DG102" s="952">
        <f t="shared" ref="DG102" si="6">SUM(DG7:DK10)</f>
        <v>0</v>
      </c>
      <c r="DH102" s="953"/>
      <c r="DI102" s="953"/>
      <c r="DJ102" s="953"/>
      <c r="DK102" s="954"/>
      <c r="DL102" s="952">
        <f t="shared" ref="DL102" si="7">SUM(DL7:DP10)</f>
        <v>0</v>
      </c>
      <c r="DM102" s="953"/>
      <c r="DN102" s="953"/>
      <c r="DO102" s="953"/>
      <c r="DP102" s="954"/>
      <c r="DQ102" s="952">
        <f t="shared" ref="DQ102" si="8">SUM(DQ7:DU10)</f>
        <v>0</v>
      </c>
      <c r="DR102" s="953"/>
      <c r="DS102" s="953"/>
      <c r="DT102" s="953"/>
      <c r="DU102" s="954"/>
      <c r="DV102" s="937">
        <f t="shared" ref="DV102" si="9">SUM(DV7:DZ10)</f>
        <v>0</v>
      </c>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403</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404</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407</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408</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409</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410</v>
      </c>
      <c r="AB109" s="896"/>
      <c r="AC109" s="896"/>
      <c r="AD109" s="896"/>
      <c r="AE109" s="897"/>
      <c r="AF109" s="898" t="s">
        <v>411</v>
      </c>
      <c r="AG109" s="896"/>
      <c r="AH109" s="896"/>
      <c r="AI109" s="896"/>
      <c r="AJ109" s="897"/>
      <c r="AK109" s="898" t="s">
        <v>295</v>
      </c>
      <c r="AL109" s="896"/>
      <c r="AM109" s="896"/>
      <c r="AN109" s="896"/>
      <c r="AO109" s="897"/>
      <c r="AP109" s="898" t="s">
        <v>412</v>
      </c>
      <c r="AQ109" s="896"/>
      <c r="AR109" s="896"/>
      <c r="AS109" s="896"/>
      <c r="AT109" s="929"/>
      <c r="AU109" s="895" t="s">
        <v>409</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410</v>
      </c>
      <c r="BR109" s="896"/>
      <c r="BS109" s="896"/>
      <c r="BT109" s="896"/>
      <c r="BU109" s="897"/>
      <c r="BV109" s="898" t="s">
        <v>411</v>
      </c>
      <c r="BW109" s="896"/>
      <c r="BX109" s="896"/>
      <c r="BY109" s="896"/>
      <c r="BZ109" s="897"/>
      <c r="CA109" s="898" t="s">
        <v>295</v>
      </c>
      <c r="CB109" s="896"/>
      <c r="CC109" s="896"/>
      <c r="CD109" s="896"/>
      <c r="CE109" s="897"/>
      <c r="CF109" s="936" t="s">
        <v>412</v>
      </c>
      <c r="CG109" s="936"/>
      <c r="CH109" s="936"/>
      <c r="CI109" s="936"/>
      <c r="CJ109" s="936"/>
      <c r="CK109" s="898" t="s">
        <v>413</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410</v>
      </c>
      <c r="DH109" s="896"/>
      <c r="DI109" s="896"/>
      <c r="DJ109" s="896"/>
      <c r="DK109" s="897"/>
      <c r="DL109" s="898" t="s">
        <v>411</v>
      </c>
      <c r="DM109" s="896"/>
      <c r="DN109" s="896"/>
      <c r="DO109" s="896"/>
      <c r="DP109" s="897"/>
      <c r="DQ109" s="898" t="s">
        <v>295</v>
      </c>
      <c r="DR109" s="896"/>
      <c r="DS109" s="896"/>
      <c r="DT109" s="896"/>
      <c r="DU109" s="897"/>
      <c r="DV109" s="898" t="s">
        <v>412</v>
      </c>
      <c r="DW109" s="896"/>
      <c r="DX109" s="896"/>
      <c r="DY109" s="896"/>
      <c r="DZ109" s="929"/>
    </row>
    <row r="110" spans="1:131" s="230" customFormat="1" ht="26.25" customHeight="1" x14ac:dyDescent="0.15">
      <c r="A110" s="807" t="s">
        <v>414</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1387560</v>
      </c>
      <c r="AB110" s="889"/>
      <c r="AC110" s="889"/>
      <c r="AD110" s="889"/>
      <c r="AE110" s="890"/>
      <c r="AF110" s="891">
        <v>1395305</v>
      </c>
      <c r="AG110" s="889"/>
      <c r="AH110" s="889"/>
      <c r="AI110" s="889"/>
      <c r="AJ110" s="890"/>
      <c r="AK110" s="891">
        <v>1325349</v>
      </c>
      <c r="AL110" s="889"/>
      <c r="AM110" s="889"/>
      <c r="AN110" s="889"/>
      <c r="AO110" s="890"/>
      <c r="AP110" s="892">
        <v>20.5</v>
      </c>
      <c r="AQ110" s="893"/>
      <c r="AR110" s="893"/>
      <c r="AS110" s="893"/>
      <c r="AT110" s="894"/>
      <c r="AU110" s="930" t="s">
        <v>69</v>
      </c>
      <c r="AV110" s="931"/>
      <c r="AW110" s="931"/>
      <c r="AX110" s="931"/>
      <c r="AY110" s="931"/>
      <c r="AZ110" s="860" t="s">
        <v>415</v>
      </c>
      <c r="BA110" s="808"/>
      <c r="BB110" s="808"/>
      <c r="BC110" s="808"/>
      <c r="BD110" s="808"/>
      <c r="BE110" s="808"/>
      <c r="BF110" s="808"/>
      <c r="BG110" s="808"/>
      <c r="BH110" s="808"/>
      <c r="BI110" s="808"/>
      <c r="BJ110" s="808"/>
      <c r="BK110" s="808"/>
      <c r="BL110" s="808"/>
      <c r="BM110" s="808"/>
      <c r="BN110" s="808"/>
      <c r="BO110" s="808"/>
      <c r="BP110" s="809"/>
      <c r="BQ110" s="861">
        <v>11171531</v>
      </c>
      <c r="BR110" s="842"/>
      <c r="BS110" s="842"/>
      <c r="BT110" s="842"/>
      <c r="BU110" s="842"/>
      <c r="BV110" s="842">
        <v>10537879</v>
      </c>
      <c r="BW110" s="842"/>
      <c r="BX110" s="842"/>
      <c r="BY110" s="842"/>
      <c r="BZ110" s="842"/>
      <c r="CA110" s="842">
        <v>9896144</v>
      </c>
      <c r="CB110" s="842"/>
      <c r="CC110" s="842"/>
      <c r="CD110" s="842"/>
      <c r="CE110" s="842"/>
      <c r="CF110" s="866">
        <v>152.80000000000001</v>
      </c>
      <c r="CG110" s="867"/>
      <c r="CH110" s="867"/>
      <c r="CI110" s="867"/>
      <c r="CJ110" s="867"/>
      <c r="CK110" s="926" t="s">
        <v>416</v>
      </c>
      <c r="CL110" s="819"/>
      <c r="CM110" s="860" t="s">
        <v>417</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15">
      <c r="A111" s="774" t="s">
        <v>418</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419</v>
      </c>
      <c r="BA111" s="752"/>
      <c r="BB111" s="752"/>
      <c r="BC111" s="752"/>
      <c r="BD111" s="752"/>
      <c r="BE111" s="752"/>
      <c r="BF111" s="752"/>
      <c r="BG111" s="752"/>
      <c r="BH111" s="752"/>
      <c r="BI111" s="752"/>
      <c r="BJ111" s="752"/>
      <c r="BK111" s="752"/>
      <c r="BL111" s="752"/>
      <c r="BM111" s="752"/>
      <c r="BN111" s="752"/>
      <c r="BO111" s="752"/>
      <c r="BP111" s="753"/>
      <c r="BQ111" s="816" t="s">
        <v>122</v>
      </c>
      <c r="BR111" s="817"/>
      <c r="BS111" s="817"/>
      <c r="BT111" s="817"/>
      <c r="BU111" s="817"/>
      <c r="BV111" s="817" t="s">
        <v>122</v>
      </c>
      <c r="BW111" s="817"/>
      <c r="BX111" s="817"/>
      <c r="BY111" s="817"/>
      <c r="BZ111" s="817"/>
      <c r="CA111" s="817" t="s">
        <v>122</v>
      </c>
      <c r="CB111" s="817"/>
      <c r="CC111" s="817"/>
      <c r="CD111" s="817"/>
      <c r="CE111" s="817"/>
      <c r="CF111" s="875" t="s">
        <v>122</v>
      </c>
      <c r="CG111" s="876"/>
      <c r="CH111" s="876"/>
      <c r="CI111" s="876"/>
      <c r="CJ111" s="876"/>
      <c r="CK111" s="927"/>
      <c r="CL111" s="821"/>
      <c r="CM111" s="815" t="s">
        <v>420</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15">
      <c r="A112" s="912" t="s">
        <v>421</v>
      </c>
      <c r="B112" s="913"/>
      <c r="C112" s="752" t="s">
        <v>422</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423</v>
      </c>
      <c r="BA112" s="752"/>
      <c r="BB112" s="752"/>
      <c r="BC112" s="752"/>
      <c r="BD112" s="752"/>
      <c r="BE112" s="752"/>
      <c r="BF112" s="752"/>
      <c r="BG112" s="752"/>
      <c r="BH112" s="752"/>
      <c r="BI112" s="752"/>
      <c r="BJ112" s="752"/>
      <c r="BK112" s="752"/>
      <c r="BL112" s="752"/>
      <c r="BM112" s="752"/>
      <c r="BN112" s="752"/>
      <c r="BO112" s="752"/>
      <c r="BP112" s="753"/>
      <c r="BQ112" s="816">
        <v>6390932</v>
      </c>
      <c r="BR112" s="817"/>
      <c r="BS112" s="817"/>
      <c r="BT112" s="817"/>
      <c r="BU112" s="817"/>
      <c r="BV112" s="817">
        <v>6074170</v>
      </c>
      <c r="BW112" s="817"/>
      <c r="BX112" s="817"/>
      <c r="BY112" s="817"/>
      <c r="BZ112" s="817"/>
      <c r="CA112" s="817">
        <v>5924870</v>
      </c>
      <c r="CB112" s="817"/>
      <c r="CC112" s="817"/>
      <c r="CD112" s="817"/>
      <c r="CE112" s="817"/>
      <c r="CF112" s="875">
        <v>91.5</v>
      </c>
      <c r="CG112" s="876"/>
      <c r="CH112" s="876"/>
      <c r="CI112" s="876"/>
      <c r="CJ112" s="876"/>
      <c r="CK112" s="927"/>
      <c r="CL112" s="821"/>
      <c r="CM112" s="815" t="s">
        <v>424</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15">
      <c r="A113" s="914"/>
      <c r="B113" s="915"/>
      <c r="C113" s="752" t="s">
        <v>425</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578099</v>
      </c>
      <c r="AB113" s="919"/>
      <c r="AC113" s="919"/>
      <c r="AD113" s="919"/>
      <c r="AE113" s="920"/>
      <c r="AF113" s="921">
        <v>546107</v>
      </c>
      <c r="AG113" s="919"/>
      <c r="AH113" s="919"/>
      <c r="AI113" s="919"/>
      <c r="AJ113" s="920"/>
      <c r="AK113" s="921">
        <v>552165</v>
      </c>
      <c r="AL113" s="919"/>
      <c r="AM113" s="919"/>
      <c r="AN113" s="919"/>
      <c r="AO113" s="920"/>
      <c r="AP113" s="922">
        <v>8.5</v>
      </c>
      <c r="AQ113" s="923"/>
      <c r="AR113" s="923"/>
      <c r="AS113" s="923"/>
      <c r="AT113" s="924"/>
      <c r="AU113" s="932"/>
      <c r="AV113" s="933"/>
      <c r="AW113" s="933"/>
      <c r="AX113" s="933"/>
      <c r="AY113" s="933"/>
      <c r="AZ113" s="815" t="s">
        <v>426</v>
      </c>
      <c r="BA113" s="752"/>
      <c r="BB113" s="752"/>
      <c r="BC113" s="752"/>
      <c r="BD113" s="752"/>
      <c r="BE113" s="752"/>
      <c r="BF113" s="752"/>
      <c r="BG113" s="752"/>
      <c r="BH113" s="752"/>
      <c r="BI113" s="752"/>
      <c r="BJ113" s="752"/>
      <c r="BK113" s="752"/>
      <c r="BL113" s="752"/>
      <c r="BM113" s="752"/>
      <c r="BN113" s="752"/>
      <c r="BO113" s="752"/>
      <c r="BP113" s="753"/>
      <c r="BQ113" s="816">
        <v>114577</v>
      </c>
      <c r="BR113" s="817"/>
      <c r="BS113" s="817"/>
      <c r="BT113" s="817"/>
      <c r="BU113" s="817"/>
      <c r="BV113" s="817">
        <v>91132</v>
      </c>
      <c r="BW113" s="817"/>
      <c r="BX113" s="817"/>
      <c r="BY113" s="817"/>
      <c r="BZ113" s="817"/>
      <c r="CA113" s="817">
        <v>60957</v>
      </c>
      <c r="CB113" s="817"/>
      <c r="CC113" s="817"/>
      <c r="CD113" s="817"/>
      <c r="CE113" s="817"/>
      <c r="CF113" s="875">
        <v>0.9</v>
      </c>
      <c r="CG113" s="876"/>
      <c r="CH113" s="876"/>
      <c r="CI113" s="876"/>
      <c r="CJ113" s="876"/>
      <c r="CK113" s="927"/>
      <c r="CL113" s="821"/>
      <c r="CM113" s="815" t="s">
        <v>427</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428</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21149</v>
      </c>
      <c r="AB114" s="780"/>
      <c r="AC114" s="780"/>
      <c r="AD114" s="780"/>
      <c r="AE114" s="781"/>
      <c r="AF114" s="782">
        <v>24144</v>
      </c>
      <c r="AG114" s="780"/>
      <c r="AH114" s="780"/>
      <c r="AI114" s="780"/>
      <c r="AJ114" s="781"/>
      <c r="AK114" s="782">
        <v>26035</v>
      </c>
      <c r="AL114" s="780"/>
      <c r="AM114" s="780"/>
      <c r="AN114" s="780"/>
      <c r="AO114" s="781"/>
      <c r="AP114" s="824">
        <v>0.4</v>
      </c>
      <c r="AQ114" s="825"/>
      <c r="AR114" s="825"/>
      <c r="AS114" s="825"/>
      <c r="AT114" s="826"/>
      <c r="AU114" s="932"/>
      <c r="AV114" s="933"/>
      <c r="AW114" s="933"/>
      <c r="AX114" s="933"/>
      <c r="AY114" s="933"/>
      <c r="AZ114" s="815" t="s">
        <v>429</v>
      </c>
      <c r="BA114" s="752"/>
      <c r="BB114" s="752"/>
      <c r="BC114" s="752"/>
      <c r="BD114" s="752"/>
      <c r="BE114" s="752"/>
      <c r="BF114" s="752"/>
      <c r="BG114" s="752"/>
      <c r="BH114" s="752"/>
      <c r="BI114" s="752"/>
      <c r="BJ114" s="752"/>
      <c r="BK114" s="752"/>
      <c r="BL114" s="752"/>
      <c r="BM114" s="752"/>
      <c r="BN114" s="752"/>
      <c r="BO114" s="752"/>
      <c r="BP114" s="753"/>
      <c r="BQ114" s="816">
        <v>2131024</v>
      </c>
      <c r="BR114" s="817"/>
      <c r="BS114" s="817"/>
      <c r="BT114" s="817"/>
      <c r="BU114" s="817"/>
      <c r="BV114" s="817">
        <v>2074579</v>
      </c>
      <c r="BW114" s="817"/>
      <c r="BX114" s="817"/>
      <c r="BY114" s="817"/>
      <c r="BZ114" s="817"/>
      <c r="CA114" s="817">
        <v>1989690</v>
      </c>
      <c r="CB114" s="817"/>
      <c r="CC114" s="817"/>
      <c r="CD114" s="817"/>
      <c r="CE114" s="817"/>
      <c r="CF114" s="875">
        <v>30.7</v>
      </c>
      <c r="CG114" s="876"/>
      <c r="CH114" s="876"/>
      <c r="CI114" s="876"/>
      <c r="CJ114" s="876"/>
      <c r="CK114" s="927"/>
      <c r="CL114" s="821"/>
      <c r="CM114" s="815" t="s">
        <v>430</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431</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122</v>
      </c>
      <c r="AB115" s="919"/>
      <c r="AC115" s="919"/>
      <c r="AD115" s="919"/>
      <c r="AE115" s="920"/>
      <c r="AF115" s="921" t="s">
        <v>122</v>
      </c>
      <c r="AG115" s="919"/>
      <c r="AH115" s="919"/>
      <c r="AI115" s="919"/>
      <c r="AJ115" s="920"/>
      <c r="AK115" s="921" t="s">
        <v>122</v>
      </c>
      <c r="AL115" s="919"/>
      <c r="AM115" s="919"/>
      <c r="AN115" s="919"/>
      <c r="AO115" s="920"/>
      <c r="AP115" s="922" t="s">
        <v>122</v>
      </c>
      <c r="AQ115" s="923"/>
      <c r="AR115" s="923"/>
      <c r="AS115" s="923"/>
      <c r="AT115" s="924"/>
      <c r="AU115" s="932"/>
      <c r="AV115" s="933"/>
      <c r="AW115" s="933"/>
      <c r="AX115" s="933"/>
      <c r="AY115" s="933"/>
      <c r="AZ115" s="815" t="s">
        <v>432</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v>1813</v>
      </c>
      <c r="CB115" s="817"/>
      <c r="CC115" s="817"/>
      <c r="CD115" s="817"/>
      <c r="CE115" s="817"/>
      <c r="CF115" s="875">
        <v>0</v>
      </c>
      <c r="CG115" s="876"/>
      <c r="CH115" s="876"/>
      <c r="CI115" s="876"/>
      <c r="CJ115" s="876"/>
      <c r="CK115" s="927"/>
      <c r="CL115" s="821"/>
      <c r="CM115" s="815" t="s">
        <v>433</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15">
      <c r="A116" s="916"/>
      <c r="B116" s="917"/>
      <c r="C116" s="839" t="s">
        <v>434</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435</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436</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15">
      <c r="A117" s="895" t="s">
        <v>178</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437</v>
      </c>
      <c r="Z117" s="897"/>
      <c r="AA117" s="902">
        <v>1986808</v>
      </c>
      <c r="AB117" s="903"/>
      <c r="AC117" s="903"/>
      <c r="AD117" s="903"/>
      <c r="AE117" s="904"/>
      <c r="AF117" s="905">
        <v>1965556</v>
      </c>
      <c r="AG117" s="903"/>
      <c r="AH117" s="903"/>
      <c r="AI117" s="903"/>
      <c r="AJ117" s="904"/>
      <c r="AK117" s="905">
        <v>1903549</v>
      </c>
      <c r="AL117" s="903"/>
      <c r="AM117" s="903"/>
      <c r="AN117" s="903"/>
      <c r="AO117" s="904"/>
      <c r="AP117" s="906"/>
      <c r="AQ117" s="907"/>
      <c r="AR117" s="907"/>
      <c r="AS117" s="907"/>
      <c r="AT117" s="908"/>
      <c r="AU117" s="932"/>
      <c r="AV117" s="933"/>
      <c r="AW117" s="933"/>
      <c r="AX117" s="933"/>
      <c r="AY117" s="933"/>
      <c r="AZ117" s="863" t="s">
        <v>438</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439</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413</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410</v>
      </c>
      <c r="AB118" s="896"/>
      <c r="AC118" s="896"/>
      <c r="AD118" s="896"/>
      <c r="AE118" s="897"/>
      <c r="AF118" s="898" t="s">
        <v>411</v>
      </c>
      <c r="AG118" s="896"/>
      <c r="AH118" s="896"/>
      <c r="AI118" s="896"/>
      <c r="AJ118" s="897"/>
      <c r="AK118" s="898" t="s">
        <v>295</v>
      </c>
      <c r="AL118" s="896"/>
      <c r="AM118" s="896"/>
      <c r="AN118" s="896"/>
      <c r="AO118" s="897"/>
      <c r="AP118" s="899" t="s">
        <v>412</v>
      </c>
      <c r="AQ118" s="900"/>
      <c r="AR118" s="900"/>
      <c r="AS118" s="900"/>
      <c r="AT118" s="901"/>
      <c r="AU118" s="932"/>
      <c r="AV118" s="933"/>
      <c r="AW118" s="933"/>
      <c r="AX118" s="933"/>
      <c r="AY118" s="933"/>
      <c r="AZ118" s="838" t="s">
        <v>440</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441</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416</v>
      </c>
      <c r="B119" s="819"/>
      <c r="C119" s="860" t="s">
        <v>417</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178</v>
      </c>
      <c r="BA119" s="251"/>
      <c r="BB119" s="251"/>
      <c r="BC119" s="251"/>
      <c r="BD119" s="251"/>
      <c r="BE119" s="251"/>
      <c r="BF119" s="251"/>
      <c r="BG119" s="251"/>
      <c r="BH119" s="251"/>
      <c r="BI119" s="251"/>
      <c r="BJ119" s="251"/>
      <c r="BK119" s="251"/>
      <c r="BL119" s="251"/>
      <c r="BM119" s="251"/>
      <c r="BN119" s="251"/>
      <c r="BO119" s="877" t="s">
        <v>442</v>
      </c>
      <c r="BP119" s="878"/>
      <c r="BQ119" s="879">
        <v>19808064</v>
      </c>
      <c r="BR119" s="845"/>
      <c r="BS119" s="845"/>
      <c r="BT119" s="845"/>
      <c r="BU119" s="845"/>
      <c r="BV119" s="845">
        <v>18777760</v>
      </c>
      <c r="BW119" s="845"/>
      <c r="BX119" s="845"/>
      <c r="BY119" s="845"/>
      <c r="BZ119" s="845"/>
      <c r="CA119" s="845">
        <v>17873474</v>
      </c>
      <c r="CB119" s="845"/>
      <c r="CC119" s="845"/>
      <c r="CD119" s="845"/>
      <c r="CE119" s="845"/>
      <c r="CF119" s="748"/>
      <c r="CG119" s="749"/>
      <c r="CH119" s="749"/>
      <c r="CI119" s="749"/>
      <c r="CJ119" s="834"/>
      <c r="CK119" s="928"/>
      <c r="CL119" s="823"/>
      <c r="CM119" s="838" t="s">
        <v>443</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15">
      <c r="A120" s="820"/>
      <c r="B120" s="821"/>
      <c r="C120" s="815" t="s">
        <v>420</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444</v>
      </c>
      <c r="AV120" s="881"/>
      <c r="AW120" s="881"/>
      <c r="AX120" s="881"/>
      <c r="AY120" s="882"/>
      <c r="AZ120" s="860" t="s">
        <v>445</v>
      </c>
      <c r="BA120" s="808"/>
      <c r="BB120" s="808"/>
      <c r="BC120" s="808"/>
      <c r="BD120" s="808"/>
      <c r="BE120" s="808"/>
      <c r="BF120" s="808"/>
      <c r="BG120" s="808"/>
      <c r="BH120" s="808"/>
      <c r="BI120" s="808"/>
      <c r="BJ120" s="808"/>
      <c r="BK120" s="808"/>
      <c r="BL120" s="808"/>
      <c r="BM120" s="808"/>
      <c r="BN120" s="808"/>
      <c r="BO120" s="808"/>
      <c r="BP120" s="809"/>
      <c r="BQ120" s="861">
        <v>2843027</v>
      </c>
      <c r="BR120" s="842"/>
      <c r="BS120" s="842"/>
      <c r="BT120" s="842"/>
      <c r="BU120" s="842"/>
      <c r="BV120" s="842">
        <v>4039605</v>
      </c>
      <c r="BW120" s="842"/>
      <c r="BX120" s="842"/>
      <c r="BY120" s="842"/>
      <c r="BZ120" s="842"/>
      <c r="CA120" s="842">
        <v>3754194</v>
      </c>
      <c r="CB120" s="842"/>
      <c r="CC120" s="842"/>
      <c r="CD120" s="842"/>
      <c r="CE120" s="842"/>
      <c r="CF120" s="866">
        <v>58</v>
      </c>
      <c r="CG120" s="867"/>
      <c r="CH120" s="867"/>
      <c r="CI120" s="867"/>
      <c r="CJ120" s="867"/>
      <c r="CK120" s="868" t="s">
        <v>446</v>
      </c>
      <c r="CL120" s="852"/>
      <c r="CM120" s="852"/>
      <c r="CN120" s="852"/>
      <c r="CO120" s="853"/>
      <c r="CP120" s="872" t="s">
        <v>392</v>
      </c>
      <c r="CQ120" s="873"/>
      <c r="CR120" s="873"/>
      <c r="CS120" s="873"/>
      <c r="CT120" s="873"/>
      <c r="CU120" s="873"/>
      <c r="CV120" s="873"/>
      <c r="CW120" s="873"/>
      <c r="CX120" s="873"/>
      <c r="CY120" s="873"/>
      <c r="CZ120" s="873"/>
      <c r="DA120" s="873"/>
      <c r="DB120" s="873"/>
      <c r="DC120" s="873"/>
      <c r="DD120" s="873"/>
      <c r="DE120" s="873"/>
      <c r="DF120" s="874"/>
      <c r="DG120" s="861">
        <v>6364402</v>
      </c>
      <c r="DH120" s="842"/>
      <c r="DI120" s="842"/>
      <c r="DJ120" s="842"/>
      <c r="DK120" s="842"/>
      <c r="DL120" s="842">
        <v>6015769</v>
      </c>
      <c r="DM120" s="842"/>
      <c r="DN120" s="842"/>
      <c r="DO120" s="842"/>
      <c r="DP120" s="842"/>
      <c r="DQ120" s="842">
        <v>5862854</v>
      </c>
      <c r="DR120" s="842"/>
      <c r="DS120" s="842"/>
      <c r="DT120" s="842"/>
      <c r="DU120" s="842"/>
      <c r="DV120" s="843">
        <v>90.5</v>
      </c>
      <c r="DW120" s="843"/>
      <c r="DX120" s="843"/>
      <c r="DY120" s="843"/>
      <c r="DZ120" s="844"/>
    </row>
    <row r="121" spans="1:130" s="230" customFormat="1" ht="26.25" customHeight="1" x14ac:dyDescent="0.15">
      <c r="A121" s="820"/>
      <c r="B121" s="821"/>
      <c r="C121" s="863" t="s">
        <v>447</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448</v>
      </c>
      <c r="BA121" s="752"/>
      <c r="BB121" s="752"/>
      <c r="BC121" s="752"/>
      <c r="BD121" s="752"/>
      <c r="BE121" s="752"/>
      <c r="BF121" s="752"/>
      <c r="BG121" s="752"/>
      <c r="BH121" s="752"/>
      <c r="BI121" s="752"/>
      <c r="BJ121" s="752"/>
      <c r="BK121" s="752"/>
      <c r="BL121" s="752"/>
      <c r="BM121" s="752"/>
      <c r="BN121" s="752"/>
      <c r="BO121" s="752"/>
      <c r="BP121" s="753"/>
      <c r="BQ121" s="816">
        <v>61886</v>
      </c>
      <c r="BR121" s="817"/>
      <c r="BS121" s="817"/>
      <c r="BT121" s="817"/>
      <c r="BU121" s="817"/>
      <c r="BV121" s="817">
        <v>74348</v>
      </c>
      <c r="BW121" s="817"/>
      <c r="BX121" s="817"/>
      <c r="BY121" s="817"/>
      <c r="BZ121" s="817"/>
      <c r="CA121" s="817">
        <v>88297</v>
      </c>
      <c r="CB121" s="817"/>
      <c r="CC121" s="817"/>
      <c r="CD121" s="817"/>
      <c r="CE121" s="817"/>
      <c r="CF121" s="875">
        <v>1.4</v>
      </c>
      <c r="CG121" s="876"/>
      <c r="CH121" s="876"/>
      <c r="CI121" s="876"/>
      <c r="CJ121" s="876"/>
      <c r="CK121" s="869"/>
      <c r="CL121" s="855"/>
      <c r="CM121" s="855"/>
      <c r="CN121" s="855"/>
      <c r="CO121" s="856"/>
      <c r="CP121" s="835" t="s">
        <v>394</v>
      </c>
      <c r="CQ121" s="836"/>
      <c r="CR121" s="836"/>
      <c r="CS121" s="836"/>
      <c r="CT121" s="836"/>
      <c r="CU121" s="836"/>
      <c r="CV121" s="836"/>
      <c r="CW121" s="836"/>
      <c r="CX121" s="836"/>
      <c r="CY121" s="836"/>
      <c r="CZ121" s="836"/>
      <c r="DA121" s="836"/>
      <c r="DB121" s="836"/>
      <c r="DC121" s="836"/>
      <c r="DD121" s="836"/>
      <c r="DE121" s="836"/>
      <c r="DF121" s="837"/>
      <c r="DG121" s="816">
        <v>26530</v>
      </c>
      <c r="DH121" s="817"/>
      <c r="DI121" s="817"/>
      <c r="DJ121" s="817"/>
      <c r="DK121" s="817"/>
      <c r="DL121" s="817">
        <v>58401</v>
      </c>
      <c r="DM121" s="817"/>
      <c r="DN121" s="817"/>
      <c r="DO121" s="817"/>
      <c r="DP121" s="817"/>
      <c r="DQ121" s="817">
        <v>62016</v>
      </c>
      <c r="DR121" s="817"/>
      <c r="DS121" s="817"/>
      <c r="DT121" s="817"/>
      <c r="DU121" s="817"/>
      <c r="DV121" s="794">
        <v>1</v>
      </c>
      <c r="DW121" s="794"/>
      <c r="DX121" s="794"/>
      <c r="DY121" s="794"/>
      <c r="DZ121" s="795"/>
    </row>
    <row r="122" spans="1:130" s="230" customFormat="1" ht="26.25" customHeight="1" x14ac:dyDescent="0.15">
      <c r="A122" s="820"/>
      <c r="B122" s="821"/>
      <c r="C122" s="815" t="s">
        <v>430</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449</v>
      </c>
      <c r="BA122" s="839"/>
      <c r="BB122" s="839"/>
      <c r="BC122" s="839"/>
      <c r="BD122" s="839"/>
      <c r="BE122" s="839"/>
      <c r="BF122" s="839"/>
      <c r="BG122" s="839"/>
      <c r="BH122" s="839"/>
      <c r="BI122" s="839"/>
      <c r="BJ122" s="839"/>
      <c r="BK122" s="839"/>
      <c r="BL122" s="839"/>
      <c r="BM122" s="839"/>
      <c r="BN122" s="839"/>
      <c r="BO122" s="839"/>
      <c r="BP122" s="840"/>
      <c r="BQ122" s="879">
        <v>12239044</v>
      </c>
      <c r="BR122" s="845"/>
      <c r="BS122" s="845"/>
      <c r="BT122" s="845"/>
      <c r="BU122" s="845"/>
      <c r="BV122" s="845">
        <v>12033892</v>
      </c>
      <c r="BW122" s="845"/>
      <c r="BX122" s="845"/>
      <c r="BY122" s="845"/>
      <c r="BZ122" s="845"/>
      <c r="CA122" s="845">
        <v>10896368</v>
      </c>
      <c r="CB122" s="845"/>
      <c r="CC122" s="845"/>
      <c r="CD122" s="845"/>
      <c r="CE122" s="845"/>
      <c r="CF122" s="846">
        <v>168.2</v>
      </c>
      <c r="CG122" s="847"/>
      <c r="CH122" s="847"/>
      <c r="CI122" s="847"/>
      <c r="CJ122" s="847"/>
      <c r="CK122" s="869"/>
      <c r="CL122" s="855"/>
      <c r="CM122" s="855"/>
      <c r="CN122" s="855"/>
      <c r="CO122" s="856"/>
      <c r="CP122" s="835" t="s">
        <v>390</v>
      </c>
      <c r="CQ122" s="836"/>
      <c r="CR122" s="836"/>
      <c r="CS122" s="836"/>
      <c r="CT122" s="836"/>
      <c r="CU122" s="836"/>
      <c r="CV122" s="836"/>
      <c r="CW122" s="836"/>
      <c r="CX122" s="836"/>
      <c r="CY122" s="836"/>
      <c r="CZ122" s="836"/>
      <c r="DA122" s="836"/>
      <c r="DB122" s="836"/>
      <c r="DC122" s="836"/>
      <c r="DD122" s="836"/>
      <c r="DE122" s="836"/>
      <c r="DF122" s="837"/>
      <c r="DG122" s="816" t="s">
        <v>122</v>
      </c>
      <c r="DH122" s="817"/>
      <c r="DI122" s="817"/>
      <c r="DJ122" s="817"/>
      <c r="DK122" s="817"/>
      <c r="DL122" s="817" t="s">
        <v>122</v>
      </c>
      <c r="DM122" s="817"/>
      <c r="DN122" s="817"/>
      <c r="DO122" s="817"/>
      <c r="DP122" s="817"/>
      <c r="DQ122" s="817" t="s">
        <v>122</v>
      </c>
      <c r="DR122" s="817"/>
      <c r="DS122" s="817"/>
      <c r="DT122" s="817"/>
      <c r="DU122" s="817"/>
      <c r="DV122" s="794" t="s">
        <v>122</v>
      </c>
      <c r="DW122" s="794"/>
      <c r="DX122" s="794"/>
      <c r="DY122" s="794"/>
      <c r="DZ122" s="795"/>
    </row>
    <row r="123" spans="1:130" s="230" customFormat="1" ht="26.25" customHeight="1" x14ac:dyDescent="0.15">
      <c r="A123" s="820"/>
      <c r="B123" s="821"/>
      <c r="C123" s="815" t="s">
        <v>436</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178</v>
      </c>
      <c r="BA123" s="251"/>
      <c r="BB123" s="251"/>
      <c r="BC123" s="251"/>
      <c r="BD123" s="251"/>
      <c r="BE123" s="251"/>
      <c r="BF123" s="251"/>
      <c r="BG123" s="251"/>
      <c r="BH123" s="251"/>
      <c r="BI123" s="251"/>
      <c r="BJ123" s="251"/>
      <c r="BK123" s="251"/>
      <c r="BL123" s="251"/>
      <c r="BM123" s="251"/>
      <c r="BN123" s="251"/>
      <c r="BO123" s="877" t="s">
        <v>450</v>
      </c>
      <c r="BP123" s="878"/>
      <c r="BQ123" s="832">
        <v>15143957</v>
      </c>
      <c r="BR123" s="833"/>
      <c r="BS123" s="833"/>
      <c r="BT123" s="833"/>
      <c r="BU123" s="833"/>
      <c r="BV123" s="833">
        <v>16147845</v>
      </c>
      <c r="BW123" s="833"/>
      <c r="BX123" s="833"/>
      <c r="BY123" s="833"/>
      <c r="BZ123" s="833"/>
      <c r="CA123" s="833">
        <v>14738859</v>
      </c>
      <c r="CB123" s="833"/>
      <c r="CC123" s="833"/>
      <c r="CD123" s="833"/>
      <c r="CE123" s="833"/>
      <c r="CF123" s="748"/>
      <c r="CG123" s="749"/>
      <c r="CH123" s="749"/>
      <c r="CI123" s="749"/>
      <c r="CJ123" s="834"/>
      <c r="CK123" s="869"/>
      <c r="CL123" s="855"/>
      <c r="CM123" s="855"/>
      <c r="CN123" s="855"/>
      <c r="CO123" s="856"/>
      <c r="CP123" s="835" t="s">
        <v>391</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
      <c r="A124" s="820"/>
      <c r="B124" s="821"/>
      <c r="C124" s="815" t="s">
        <v>439</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451</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69</v>
      </c>
      <c r="BR124" s="831"/>
      <c r="BS124" s="831"/>
      <c r="BT124" s="831"/>
      <c r="BU124" s="831"/>
      <c r="BV124" s="831">
        <v>40.4</v>
      </c>
      <c r="BW124" s="831"/>
      <c r="BX124" s="831"/>
      <c r="BY124" s="831"/>
      <c r="BZ124" s="831"/>
      <c r="CA124" s="831">
        <v>48.3</v>
      </c>
      <c r="CB124" s="831"/>
      <c r="CC124" s="831"/>
      <c r="CD124" s="831"/>
      <c r="CE124" s="831"/>
      <c r="CF124" s="726"/>
      <c r="CG124" s="727"/>
      <c r="CH124" s="727"/>
      <c r="CI124" s="727"/>
      <c r="CJ124" s="862"/>
      <c r="CK124" s="870"/>
      <c r="CL124" s="870"/>
      <c r="CM124" s="870"/>
      <c r="CN124" s="870"/>
      <c r="CO124" s="871"/>
      <c r="CP124" s="835" t="s">
        <v>452</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15">
      <c r="A125" s="820"/>
      <c r="B125" s="821"/>
      <c r="C125" s="815" t="s">
        <v>441</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453</v>
      </c>
      <c r="CL125" s="852"/>
      <c r="CM125" s="852"/>
      <c r="CN125" s="852"/>
      <c r="CO125" s="853"/>
      <c r="CP125" s="860" t="s">
        <v>454</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5" t="s">
        <v>443</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455</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15">
      <c r="A127" s="822"/>
      <c r="B127" s="823"/>
      <c r="C127" s="838" t="s">
        <v>456</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457</v>
      </c>
      <c r="AY127" s="812"/>
      <c r="AZ127" s="812"/>
      <c r="BA127" s="812"/>
      <c r="BB127" s="812"/>
      <c r="BC127" s="812"/>
      <c r="BD127" s="812"/>
      <c r="BE127" s="813"/>
      <c r="BF127" s="811" t="s">
        <v>458</v>
      </c>
      <c r="BG127" s="812"/>
      <c r="BH127" s="812"/>
      <c r="BI127" s="812"/>
      <c r="BJ127" s="812"/>
      <c r="BK127" s="812"/>
      <c r="BL127" s="813"/>
      <c r="BM127" s="811" t="s">
        <v>459</v>
      </c>
      <c r="BN127" s="812"/>
      <c r="BO127" s="812"/>
      <c r="BP127" s="812"/>
      <c r="BQ127" s="812"/>
      <c r="BR127" s="812"/>
      <c r="BS127" s="813"/>
      <c r="BT127" s="811" t="s">
        <v>460</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461</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
      <c r="A128" s="796" t="s">
        <v>462</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463</v>
      </c>
      <c r="X128" s="798"/>
      <c r="Y128" s="798"/>
      <c r="Z128" s="799"/>
      <c r="AA128" s="800">
        <v>10388</v>
      </c>
      <c r="AB128" s="801"/>
      <c r="AC128" s="801"/>
      <c r="AD128" s="801"/>
      <c r="AE128" s="802"/>
      <c r="AF128" s="803">
        <v>9574</v>
      </c>
      <c r="AG128" s="801"/>
      <c r="AH128" s="801"/>
      <c r="AI128" s="801"/>
      <c r="AJ128" s="802"/>
      <c r="AK128" s="803">
        <v>15411</v>
      </c>
      <c r="AL128" s="801"/>
      <c r="AM128" s="801"/>
      <c r="AN128" s="801"/>
      <c r="AO128" s="802"/>
      <c r="AP128" s="804"/>
      <c r="AQ128" s="805"/>
      <c r="AR128" s="805"/>
      <c r="AS128" s="805"/>
      <c r="AT128" s="806"/>
      <c r="AU128" s="232"/>
      <c r="AV128" s="232"/>
      <c r="AW128" s="232"/>
      <c r="AX128" s="807" t="s">
        <v>464</v>
      </c>
      <c r="AY128" s="808"/>
      <c r="AZ128" s="808"/>
      <c r="BA128" s="808"/>
      <c r="BB128" s="808"/>
      <c r="BC128" s="808"/>
      <c r="BD128" s="808"/>
      <c r="BE128" s="809"/>
      <c r="BF128" s="786" t="s">
        <v>122</v>
      </c>
      <c r="BG128" s="787"/>
      <c r="BH128" s="787"/>
      <c r="BI128" s="787"/>
      <c r="BJ128" s="787"/>
      <c r="BK128" s="787"/>
      <c r="BL128" s="810"/>
      <c r="BM128" s="786">
        <v>13.83</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465</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v>1813</v>
      </c>
      <c r="DR128" s="791"/>
      <c r="DS128" s="791"/>
      <c r="DT128" s="791"/>
      <c r="DU128" s="791"/>
      <c r="DV128" s="792">
        <v>0</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466</v>
      </c>
      <c r="X129" s="777"/>
      <c r="Y129" s="777"/>
      <c r="Z129" s="778"/>
      <c r="AA129" s="779">
        <v>8081106</v>
      </c>
      <c r="AB129" s="780"/>
      <c r="AC129" s="780"/>
      <c r="AD129" s="780"/>
      <c r="AE129" s="781"/>
      <c r="AF129" s="782">
        <v>7748983</v>
      </c>
      <c r="AG129" s="780"/>
      <c r="AH129" s="780"/>
      <c r="AI129" s="780"/>
      <c r="AJ129" s="781"/>
      <c r="AK129" s="782">
        <v>7697489</v>
      </c>
      <c r="AL129" s="780"/>
      <c r="AM129" s="780"/>
      <c r="AN129" s="780"/>
      <c r="AO129" s="781"/>
      <c r="AP129" s="783"/>
      <c r="AQ129" s="784"/>
      <c r="AR129" s="784"/>
      <c r="AS129" s="784"/>
      <c r="AT129" s="785"/>
      <c r="AU129" s="233"/>
      <c r="AV129" s="233"/>
      <c r="AW129" s="233"/>
      <c r="AX129" s="751" t="s">
        <v>467</v>
      </c>
      <c r="AY129" s="752"/>
      <c r="AZ129" s="752"/>
      <c r="BA129" s="752"/>
      <c r="BB129" s="752"/>
      <c r="BC129" s="752"/>
      <c r="BD129" s="752"/>
      <c r="BE129" s="753"/>
      <c r="BF129" s="770" t="s">
        <v>122</v>
      </c>
      <c r="BG129" s="771"/>
      <c r="BH129" s="771"/>
      <c r="BI129" s="771"/>
      <c r="BJ129" s="771"/>
      <c r="BK129" s="771"/>
      <c r="BL129" s="772"/>
      <c r="BM129" s="770">
        <v>18.829999999999998</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468</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469</v>
      </c>
      <c r="X130" s="777"/>
      <c r="Y130" s="777"/>
      <c r="Z130" s="778"/>
      <c r="AA130" s="779">
        <v>1327191</v>
      </c>
      <c r="AB130" s="780"/>
      <c r="AC130" s="780"/>
      <c r="AD130" s="780"/>
      <c r="AE130" s="781"/>
      <c r="AF130" s="782">
        <v>1246545</v>
      </c>
      <c r="AG130" s="780"/>
      <c r="AH130" s="780"/>
      <c r="AI130" s="780"/>
      <c r="AJ130" s="781"/>
      <c r="AK130" s="782">
        <v>1219716</v>
      </c>
      <c r="AL130" s="780"/>
      <c r="AM130" s="780"/>
      <c r="AN130" s="780"/>
      <c r="AO130" s="781"/>
      <c r="AP130" s="783"/>
      <c r="AQ130" s="784"/>
      <c r="AR130" s="784"/>
      <c r="AS130" s="784"/>
      <c r="AT130" s="785"/>
      <c r="AU130" s="233"/>
      <c r="AV130" s="233"/>
      <c r="AW130" s="233"/>
      <c r="AX130" s="751" t="s">
        <v>470</v>
      </c>
      <c r="AY130" s="752"/>
      <c r="AZ130" s="752"/>
      <c r="BA130" s="752"/>
      <c r="BB130" s="752"/>
      <c r="BC130" s="752"/>
      <c r="BD130" s="752"/>
      <c r="BE130" s="753"/>
      <c r="BF130" s="754">
        <v>10.199999999999999</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471</v>
      </c>
      <c r="X131" s="761"/>
      <c r="Y131" s="761"/>
      <c r="Z131" s="762"/>
      <c r="AA131" s="763">
        <v>6753915</v>
      </c>
      <c r="AB131" s="764"/>
      <c r="AC131" s="764"/>
      <c r="AD131" s="764"/>
      <c r="AE131" s="765"/>
      <c r="AF131" s="766">
        <v>6502438</v>
      </c>
      <c r="AG131" s="764"/>
      <c r="AH131" s="764"/>
      <c r="AI131" s="764"/>
      <c r="AJ131" s="765"/>
      <c r="AK131" s="766">
        <v>6477773</v>
      </c>
      <c r="AL131" s="764"/>
      <c r="AM131" s="764"/>
      <c r="AN131" s="764"/>
      <c r="AO131" s="765"/>
      <c r="AP131" s="767"/>
      <c r="AQ131" s="768"/>
      <c r="AR131" s="768"/>
      <c r="AS131" s="768"/>
      <c r="AT131" s="769"/>
      <c r="AU131" s="233"/>
      <c r="AV131" s="233"/>
      <c r="AW131" s="233"/>
      <c r="AX131" s="729" t="s">
        <v>472</v>
      </c>
      <c r="AY131" s="730"/>
      <c r="AZ131" s="730"/>
      <c r="BA131" s="730"/>
      <c r="BB131" s="730"/>
      <c r="BC131" s="730"/>
      <c r="BD131" s="730"/>
      <c r="BE131" s="731"/>
      <c r="BF131" s="732">
        <v>48.3</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473</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474</v>
      </c>
      <c r="W132" s="742"/>
      <c r="X132" s="742"/>
      <c r="Y132" s="742"/>
      <c r="Z132" s="743"/>
      <c r="AA132" s="744">
        <v>9.6126393629999995</v>
      </c>
      <c r="AB132" s="745"/>
      <c r="AC132" s="745"/>
      <c r="AD132" s="745"/>
      <c r="AE132" s="746"/>
      <c r="AF132" s="747">
        <v>10.91032132</v>
      </c>
      <c r="AG132" s="745"/>
      <c r="AH132" s="745"/>
      <c r="AI132" s="745"/>
      <c r="AJ132" s="746"/>
      <c r="AK132" s="747">
        <v>10.31870058</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475</v>
      </c>
      <c r="W133" s="721"/>
      <c r="X133" s="721"/>
      <c r="Y133" s="721"/>
      <c r="Z133" s="722"/>
      <c r="AA133" s="723">
        <v>9.8000000000000007</v>
      </c>
      <c r="AB133" s="724"/>
      <c r="AC133" s="724"/>
      <c r="AD133" s="724"/>
      <c r="AE133" s="725"/>
      <c r="AF133" s="723">
        <v>10.1</v>
      </c>
      <c r="AG133" s="724"/>
      <c r="AH133" s="724"/>
      <c r="AI133" s="724"/>
      <c r="AJ133" s="725"/>
      <c r="AK133" s="723">
        <v>10.199999999999999</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kWlNHuiU7hiHEhPoQZ9rLOXLse40DJspjID/lm+arscdIUmbpXhvFVzRe8XIHCGvzGshg+rLyiLVowLfmVnTVA==" saltValue="S/xxlf0Ll8uF6hkIw8P/h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476</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MHuVgQID0TWJ3BlMiCiOULpDNULd2P4XJ1DteY7FGj6jgFegyg+GN5VrOn3Jw2jQDjKv3N6HSU//qd0qwbDZmg==" saltValue="kkeONknaGddmxIfcUIkPU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50aU1vmQF1NvQnzopkK/Kurfwg7OdkLVZBFOeSCI78GIph/hc2FVBnk+yNo4nPR9I2cVrFs76dwDQFm1XmFNWw==" saltValue="tTmpSewwIghOfudq4SsJtw=="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5" zoomScaleSheetLayoutView="75"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478</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479</v>
      </c>
      <c r="AP7" s="272"/>
      <c r="AQ7" s="273" t="s">
        <v>480</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481</v>
      </c>
      <c r="AQ8" s="279" t="s">
        <v>482</v>
      </c>
      <c r="AR8" s="280" t="s">
        <v>483</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484</v>
      </c>
      <c r="AL9" s="1131"/>
      <c r="AM9" s="1131"/>
      <c r="AN9" s="1132"/>
      <c r="AO9" s="281">
        <v>2014508</v>
      </c>
      <c r="AP9" s="281">
        <v>75862</v>
      </c>
      <c r="AQ9" s="282">
        <v>90328</v>
      </c>
      <c r="AR9" s="283">
        <v>-16</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485</v>
      </c>
      <c r="AL10" s="1131"/>
      <c r="AM10" s="1131"/>
      <c r="AN10" s="1132"/>
      <c r="AO10" s="284">
        <v>389998</v>
      </c>
      <c r="AP10" s="284">
        <v>14686</v>
      </c>
      <c r="AQ10" s="285">
        <v>7878</v>
      </c>
      <c r="AR10" s="286">
        <v>86.4</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486</v>
      </c>
      <c r="AL11" s="1131"/>
      <c r="AM11" s="1131"/>
      <c r="AN11" s="1132"/>
      <c r="AO11" s="284">
        <v>5535</v>
      </c>
      <c r="AP11" s="284">
        <v>208</v>
      </c>
      <c r="AQ11" s="285">
        <v>2111</v>
      </c>
      <c r="AR11" s="286">
        <v>-90.1</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487</v>
      </c>
      <c r="AL12" s="1131"/>
      <c r="AM12" s="1131"/>
      <c r="AN12" s="1132"/>
      <c r="AO12" s="284">
        <v>5533</v>
      </c>
      <c r="AP12" s="284">
        <v>208</v>
      </c>
      <c r="AQ12" s="285">
        <v>26</v>
      </c>
      <c r="AR12" s="286">
        <v>700</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488</v>
      </c>
      <c r="AL13" s="1131"/>
      <c r="AM13" s="1131"/>
      <c r="AN13" s="1132"/>
      <c r="AO13" s="284">
        <v>90554</v>
      </c>
      <c r="AP13" s="284">
        <v>3410</v>
      </c>
      <c r="AQ13" s="285">
        <v>2999</v>
      </c>
      <c r="AR13" s="286">
        <v>13.7</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489</v>
      </c>
      <c r="AL14" s="1131"/>
      <c r="AM14" s="1131"/>
      <c r="AN14" s="1132"/>
      <c r="AO14" s="284">
        <v>22643</v>
      </c>
      <c r="AP14" s="284">
        <v>853</v>
      </c>
      <c r="AQ14" s="285">
        <v>1839</v>
      </c>
      <c r="AR14" s="286">
        <v>-53.6</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490</v>
      </c>
      <c r="AL15" s="1134"/>
      <c r="AM15" s="1134"/>
      <c r="AN15" s="1135"/>
      <c r="AO15" s="284">
        <v>-134114</v>
      </c>
      <c r="AP15" s="284">
        <v>-5050</v>
      </c>
      <c r="AQ15" s="285">
        <v>-5426</v>
      </c>
      <c r="AR15" s="286">
        <v>-6.9</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178</v>
      </c>
      <c r="AL16" s="1134"/>
      <c r="AM16" s="1134"/>
      <c r="AN16" s="1135"/>
      <c r="AO16" s="284">
        <v>2394657</v>
      </c>
      <c r="AP16" s="284">
        <v>90177</v>
      </c>
      <c r="AQ16" s="285">
        <v>99756</v>
      </c>
      <c r="AR16" s="286">
        <v>-9.6</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491</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492</v>
      </c>
      <c r="AP20" s="293" t="s">
        <v>493</v>
      </c>
      <c r="AQ20" s="294" t="s">
        <v>494</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495</v>
      </c>
      <c r="AL21" s="1137"/>
      <c r="AM21" s="1137"/>
      <c r="AN21" s="1138"/>
      <c r="AO21" s="297">
        <v>7.61</v>
      </c>
      <c r="AP21" s="298">
        <v>9.01</v>
      </c>
      <c r="AQ21" s="299">
        <v>-1.4</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496</v>
      </c>
      <c r="AL22" s="1137"/>
      <c r="AM22" s="1137"/>
      <c r="AN22" s="1138"/>
      <c r="AO22" s="302">
        <v>98</v>
      </c>
      <c r="AP22" s="303">
        <v>97.5</v>
      </c>
      <c r="AQ22" s="304">
        <v>0.5</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497</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498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499</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479</v>
      </c>
      <c r="AP30" s="272"/>
      <c r="AQ30" s="273" t="s">
        <v>480</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481</v>
      </c>
      <c r="AQ31" s="279" t="s">
        <v>482</v>
      </c>
      <c r="AR31" s="280" t="s">
        <v>483</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500</v>
      </c>
      <c r="AL32" s="1121"/>
      <c r="AM32" s="1121"/>
      <c r="AN32" s="1122"/>
      <c r="AO32" s="312">
        <v>1325349</v>
      </c>
      <c r="AP32" s="312">
        <v>49910</v>
      </c>
      <c r="AQ32" s="313">
        <v>56025</v>
      </c>
      <c r="AR32" s="314">
        <v>-10.9</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501</v>
      </c>
      <c r="AL33" s="1121"/>
      <c r="AM33" s="1121"/>
      <c r="AN33" s="1122"/>
      <c r="AO33" s="312" t="s">
        <v>502</v>
      </c>
      <c r="AP33" s="312" t="s">
        <v>502</v>
      </c>
      <c r="AQ33" s="313" t="s">
        <v>502</v>
      </c>
      <c r="AR33" s="314" t="s">
        <v>502</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503</v>
      </c>
      <c r="AL34" s="1121"/>
      <c r="AM34" s="1121"/>
      <c r="AN34" s="1122"/>
      <c r="AO34" s="312" t="s">
        <v>502</v>
      </c>
      <c r="AP34" s="312" t="s">
        <v>502</v>
      </c>
      <c r="AQ34" s="313" t="s">
        <v>502</v>
      </c>
      <c r="AR34" s="314" t="s">
        <v>502</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504</v>
      </c>
      <c r="AL35" s="1121"/>
      <c r="AM35" s="1121"/>
      <c r="AN35" s="1122"/>
      <c r="AO35" s="312">
        <v>552165</v>
      </c>
      <c r="AP35" s="312">
        <v>20793</v>
      </c>
      <c r="AQ35" s="313">
        <v>18604</v>
      </c>
      <c r="AR35" s="314">
        <v>11.8</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505</v>
      </c>
      <c r="AL36" s="1121"/>
      <c r="AM36" s="1121"/>
      <c r="AN36" s="1122"/>
      <c r="AO36" s="312">
        <v>26035</v>
      </c>
      <c r="AP36" s="312">
        <v>980</v>
      </c>
      <c r="AQ36" s="313">
        <v>2667</v>
      </c>
      <c r="AR36" s="314">
        <v>-63.3</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506</v>
      </c>
      <c r="AL37" s="1121"/>
      <c r="AM37" s="1121"/>
      <c r="AN37" s="1122"/>
      <c r="AO37" s="312" t="s">
        <v>502</v>
      </c>
      <c r="AP37" s="312" t="s">
        <v>502</v>
      </c>
      <c r="AQ37" s="313">
        <v>441</v>
      </c>
      <c r="AR37" s="314" t="s">
        <v>502</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507</v>
      </c>
      <c r="AL38" s="1124"/>
      <c r="AM38" s="1124"/>
      <c r="AN38" s="1125"/>
      <c r="AO38" s="315" t="s">
        <v>502</v>
      </c>
      <c r="AP38" s="315" t="s">
        <v>502</v>
      </c>
      <c r="AQ38" s="316">
        <v>6</v>
      </c>
      <c r="AR38" s="304" t="s">
        <v>502</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508</v>
      </c>
      <c r="AL39" s="1124"/>
      <c r="AM39" s="1124"/>
      <c r="AN39" s="1125"/>
      <c r="AO39" s="312">
        <v>-15411</v>
      </c>
      <c r="AP39" s="312">
        <v>-580</v>
      </c>
      <c r="AQ39" s="313">
        <v>-4261</v>
      </c>
      <c r="AR39" s="314">
        <v>-86.4</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509</v>
      </c>
      <c r="AL40" s="1121"/>
      <c r="AM40" s="1121"/>
      <c r="AN40" s="1122"/>
      <c r="AO40" s="312">
        <v>-1219716</v>
      </c>
      <c r="AP40" s="312">
        <v>-45932</v>
      </c>
      <c r="AQ40" s="313">
        <v>-49695</v>
      </c>
      <c r="AR40" s="314">
        <v>-7.6</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288</v>
      </c>
      <c r="AL41" s="1127"/>
      <c r="AM41" s="1127"/>
      <c r="AN41" s="1128"/>
      <c r="AO41" s="312">
        <v>668422</v>
      </c>
      <c r="AP41" s="312">
        <v>25171</v>
      </c>
      <c r="AQ41" s="313">
        <v>23786</v>
      </c>
      <c r="AR41" s="314">
        <v>5.8</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511</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479</v>
      </c>
      <c r="AN49" s="1115" t="s">
        <v>512</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513</v>
      </c>
      <c r="AO50" s="329" t="s">
        <v>514</v>
      </c>
      <c r="AP50" s="330" t="s">
        <v>515</v>
      </c>
      <c r="AQ50" s="331" t="s">
        <v>516</v>
      </c>
      <c r="AR50" s="332" t="s">
        <v>517</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518</v>
      </c>
      <c r="AL51" s="325"/>
      <c r="AM51" s="333">
        <v>1434903</v>
      </c>
      <c r="AN51" s="334">
        <v>51338</v>
      </c>
      <c r="AO51" s="335">
        <v>-16.600000000000001</v>
      </c>
      <c r="AP51" s="336">
        <v>74581</v>
      </c>
      <c r="AQ51" s="337">
        <v>7</v>
      </c>
      <c r="AR51" s="338">
        <v>-23.6</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519</v>
      </c>
      <c r="AM52" s="341">
        <v>854026</v>
      </c>
      <c r="AN52" s="342">
        <v>30555</v>
      </c>
      <c r="AO52" s="343">
        <v>-14.7</v>
      </c>
      <c r="AP52" s="344">
        <v>41563</v>
      </c>
      <c r="AQ52" s="345">
        <v>6.8</v>
      </c>
      <c r="AR52" s="346">
        <v>-21.5</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520</v>
      </c>
      <c r="AL53" s="325"/>
      <c r="AM53" s="333">
        <v>1751428</v>
      </c>
      <c r="AN53" s="334">
        <v>63428</v>
      </c>
      <c r="AO53" s="335">
        <v>23.5</v>
      </c>
      <c r="AP53" s="336">
        <v>76347</v>
      </c>
      <c r="AQ53" s="337">
        <v>2.4</v>
      </c>
      <c r="AR53" s="338">
        <v>21.1</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519</v>
      </c>
      <c r="AM54" s="341">
        <v>965849</v>
      </c>
      <c r="AN54" s="342">
        <v>34978</v>
      </c>
      <c r="AO54" s="343">
        <v>14.5</v>
      </c>
      <c r="AP54" s="344">
        <v>41762</v>
      </c>
      <c r="AQ54" s="345">
        <v>0.5</v>
      </c>
      <c r="AR54" s="346">
        <v>14</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521</v>
      </c>
      <c r="AL55" s="325"/>
      <c r="AM55" s="333">
        <v>1489414</v>
      </c>
      <c r="AN55" s="334">
        <v>54599</v>
      </c>
      <c r="AO55" s="335">
        <v>-13.9</v>
      </c>
      <c r="AP55" s="336">
        <v>69604</v>
      </c>
      <c r="AQ55" s="337">
        <v>-8.8000000000000007</v>
      </c>
      <c r="AR55" s="338">
        <v>-5.0999999999999996</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519</v>
      </c>
      <c r="AM56" s="341">
        <v>1050850</v>
      </c>
      <c r="AN56" s="342">
        <v>38522</v>
      </c>
      <c r="AO56" s="343">
        <v>10.1</v>
      </c>
      <c r="AP56" s="344">
        <v>36247</v>
      </c>
      <c r="AQ56" s="345">
        <v>-13.2</v>
      </c>
      <c r="AR56" s="346">
        <v>23.3</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522</v>
      </c>
      <c r="AL57" s="325"/>
      <c r="AM57" s="333">
        <v>1107636</v>
      </c>
      <c r="AN57" s="334">
        <v>41191</v>
      </c>
      <c r="AO57" s="335">
        <v>-24.6</v>
      </c>
      <c r="AP57" s="336">
        <v>68410</v>
      </c>
      <c r="AQ57" s="337">
        <v>-1.7</v>
      </c>
      <c r="AR57" s="338">
        <v>-22.9</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519</v>
      </c>
      <c r="AM58" s="341">
        <v>660261</v>
      </c>
      <c r="AN58" s="342">
        <v>24554</v>
      </c>
      <c r="AO58" s="343">
        <v>-36.299999999999997</v>
      </c>
      <c r="AP58" s="344">
        <v>35086</v>
      </c>
      <c r="AQ58" s="345">
        <v>-3.2</v>
      </c>
      <c r="AR58" s="346">
        <v>-33.1</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523</v>
      </c>
      <c r="AL59" s="325"/>
      <c r="AM59" s="333">
        <v>898406</v>
      </c>
      <c r="AN59" s="334">
        <v>33832</v>
      </c>
      <c r="AO59" s="335">
        <v>-17.899999999999999</v>
      </c>
      <c r="AP59" s="336">
        <v>73019</v>
      </c>
      <c r="AQ59" s="337">
        <v>6.7</v>
      </c>
      <c r="AR59" s="338">
        <v>-24.6</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519</v>
      </c>
      <c r="AM60" s="341">
        <v>564791</v>
      </c>
      <c r="AN60" s="342">
        <v>21269</v>
      </c>
      <c r="AO60" s="343">
        <v>-13.4</v>
      </c>
      <c r="AP60" s="344">
        <v>39427</v>
      </c>
      <c r="AQ60" s="345">
        <v>12.4</v>
      </c>
      <c r="AR60" s="346">
        <v>-25.8</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524</v>
      </c>
      <c r="AL61" s="347"/>
      <c r="AM61" s="348">
        <v>1336357</v>
      </c>
      <c r="AN61" s="349">
        <v>48878</v>
      </c>
      <c r="AO61" s="350">
        <v>-9.9</v>
      </c>
      <c r="AP61" s="351">
        <v>72392</v>
      </c>
      <c r="AQ61" s="352">
        <v>1.1000000000000001</v>
      </c>
      <c r="AR61" s="338">
        <v>-11</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519</v>
      </c>
      <c r="AM62" s="341">
        <v>819155</v>
      </c>
      <c r="AN62" s="342">
        <v>29976</v>
      </c>
      <c r="AO62" s="343">
        <v>-8</v>
      </c>
      <c r="AP62" s="344">
        <v>38817</v>
      </c>
      <c r="AQ62" s="345">
        <v>0.7</v>
      </c>
      <c r="AR62" s="346">
        <v>-8.6999999999999993</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aYigz1N8CMPh/LHJZ862vkyYG+0zs9eZY+5ZyaSBnCI2mBJs59FbDM/00gmf7zdtmJGPNjq2CEgu1oJf5xU+yQ==" saltValue="ZqyXmwmTvqPCVt6nrwFU/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476</v>
      </c>
    </row>
    <row r="121" spans="125:125" ht="13.5" hidden="1" customHeight="1" x14ac:dyDescent="0.15">
      <c r="DU121" s="259"/>
    </row>
  </sheetData>
  <sheetProtection algorithmName="SHA-512" hashValue="hWxLD+NrCWMw/lFN7jhlJRJnPHNtl6Glym6Xb4P4E0lZNMeOa4yujjF9qNcgrjN06HedhibaMMC9QSKUHKG6AQ==" saltValue="ZOQ0emWITkp5IWeqKcn/bA=="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476</v>
      </c>
    </row>
  </sheetData>
  <sheetProtection algorithmName="SHA-512" hashValue="bvHRZZVH90VVYBompGxWci1hhYQUFoThTGPcJImg9noBaY+UhEJvMrg14nCCJqi3WcyF6I+3N+B6MFwKKsgOug==" saltValue="2Co/Sf5W+KaXLFNUmLlMRw=="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15">
      <c r="B47" s="10"/>
      <c r="C47" s="1139" t="s">
        <v>3</v>
      </c>
      <c r="D47" s="1139"/>
      <c r="E47" s="1140"/>
      <c r="F47" s="11">
        <v>20.239999999999998</v>
      </c>
      <c r="G47" s="12">
        <v>6.58</v>
      </c>
      <c r="H47" s="12">
        <v>14.52</v>
      </c>
      <c r="I47" s="12">
        <v>15.15</v>
      </c>
      <c r="J47" s="13">
        <v>12.24</v>
      </c>
    </row>
    <row r="48" spans="2:10" ht="57.75" customHeight="1" x14ac:dyDescent="0.15">
      <c r="B48" s="14"/>
      <c r="C48" s="1141" t="s">
        <v>4</v>
      </c>
      <c r="D48" s="1141"/>
      <c r="E48" s="1142"/>
      <c r="F48" s="15">
        <v>8.89</v>
      </c>
      <c r="G48" s="16">
        <v>12.21</v>
      </c>
      <c r="H48" s="16">
        <v>15.83</v>
      </c>
      <c r="I48" s="16">
        <v>12.69</v>
      </c>
      <c r="J48" s="17">
        <v>7.26</v>
      </c>
    </row>
    <row r="49" spans="2:10" ht="57.75" customHeight="1" thickBot="1" x14ac:dyDescent="0.2">
      <c r="B49" s="18"/>
      <c r="C49" s="1143" t="s">
        <v>5</v>
      </c>
      <c r="D49" s="1143"/>
      <c r="E49" s="1144"/>
      <c r="F49" s="19" t="s">
        <v>531</v>
      </c>
      <c r="G49" s="20" t="s">
        <v>532</v>
      </c>
      <c r="H49" s="20">
        <v>12.14</v>
      </c>
      <c r="I49" s="20" t="s">
        <v>533</v>
      </c>
      <c r="J49" s="21" t="s">
        <v>534</v>
      </c>
    </row>
    <row r="50" spans="2:10" x14ac:dyDescent="0.15"/>
  </sheetData>
  <sheetProtection algorithmName="SHA-512" hashValue="CeBiWICg/PvIAlahpeVhP2lni1CX3m+jIEKzI20Y3HBq6Rh3HBaUpASs3QwNBy89ax/I9QmI1PoapVaJDIjZ8w==" saltValue="IfW9GevaIBN6L/0pa5aB+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x14ac:dyDescent="0.15">
      <c r="A34" s="22"/>
      <c r="B34" s="31"/>
      <c r="C34" s="1151" t="s">
        <v>535</v>
      </c>
      <c r="D34" s="1151"/>
      <c r="E34" s="1152"/>
      <c r="F34" s="32">
        <v>12</v>
      </c>
      <c r="G34" s="33">
        <v>13.39</v>
      </c>
      <c r="H34" s="33">
        <v>14.1</v>
      </c>
      <c r="I34" s="33">
        <v>15.3</v>
      </c>
      <c r="J34" s="34">
        <v>15.36</v>
      </c>
      <c r="K34" s="22"/>
      <c r="L34" s="22"/>
      <c r="M34" s="22"/>
      <c r="N34" s="22"/>
      <c r="O34" s="22"/>
      <c r="P34" s="22"/>
    </row>
    <row r="35" spans="1:16" ht="39" customHeight="1" x14ac:dyDescent="0.15">
      <c r="A35" s="22"/>
      <c r="B35" s="35"/>
      <c r="C35" s="1145" t="s">
        <v>536</v>
      </c>
      <c r="D35" s="1146"/>
      <c r="E35" s="1147"/>
      <c r="F35" s="36">
        <v>8.89</v>
      </c>
      <c r="G35" s="37">
        <v>12.21</v>
      </c>
      <c r="H35" s="37">
        <v>15.83</v>
      </c>
      <c r="I35" s="37">
        <v>12.68</v>
      </c>
      <c r="J35" s="38">
        <v>7.26</v>
      </c>
      <c r="K35" s="22"/>
      <c r="L35" s="22"/>
      <c r="M35" s="22"/>
      <c r="N35" s="22"/>
      <c r="O35" s="22"/>
      <c r="P35" s="22"/>
    </row>
    <row r="36" spans="1:16" ht="39" customHeight="1" x14ac:dyDescent="0.15">
      <c r="A36" s="22"/>
      <c r="B36" s="35"/>
      <c r="C36" s="1145" t="s">
        <v>537</v>
      </c>
      <c r="D36" s="1146"/>
      <c r="E36" s="1147"/>
      <c r="F36" s="36" t="s">
        <v>502</v>
      </c>
      <c r="G36" s="37">
        <v>4.51</v>
      </c>
      <c r="H36" s="37">
        <v>3.02</v>
      </c>
      <c r="I36" s="37">
        <v>3.92</v>
      </c>
      <c r="J36" s="38">
        <v>6.15</v>
      </c>
      <c r="K36" s="22"/>
      <c r="L36" s="22"/>
      <c r="M36" s="22"/>
      <c r="N36" s="22"/>
      <c r="O36" s="22"/>
      <c r="P36" s="22"/>
    </row>
    <row r="37" spans="1:16" ht="39" customHeight="1" x14ac:dyDescent="0.15">
      <c r="A37" s="22"/>
      <c r="B37" s="35"/>
      <c r="C37" s="1145" t="s">
        <v>538</v>
      </c>
      <c r="D37" s="1146"/>
      <c r="E37" s="1147"/>
      <c r="F37" s="36">
        <v>1.35</v>
      </c>
      <c r="G37" s="37">
        <v>1.33</v>
      </c>
      <c r="H37" s="37">
        <v>1.34</v>
      </c>
      <c r="I37" s="37">
        <v>1.46</v>
      </c>
      <c r="J37" s="38">
        <v>1.53</v>
      </c>
      <c r="K37" s="22"/>
      <c r="L37" s="22"/>
      <c r="M37" s="22"/>
      <c r="N37" s="22"/>
      <c r="O37" s="22"/>
      <c r="P37" s="22"/>
    </row>
    <row r="38" spans="1:16" ht="39" customHeight="1" x14ac:dyDescent="0.15">
      <c r="A38" s="22"/>
      <c r="B38" s="35"/>
      <c r="C38" s="1145" t="s">
        <v>539</v>
      </c>
      <c r="D38" s="1146"/>
      <c r="E38" s="1147"/>
      <c r="F38" s="36">
        <v>1.1599999999999999</v>
      </c>
      <c r="G38" s="37">
        <v>1.05</v>
      </c>
      <c r="H38" s="37">
        <v>0.87</v>
      </c>
      <c r="I38" s="37">
        <v>0.99</v>
      </c>
      <c r="J38" s="38">
        <v>1.1599999999999999</v>
      </c>
      <c r="K38" s="22"/>
      <c r="L38" s="22"/>
      <c r="M38" s="22"/>
      <c r="N38" s="22"/>
      <c r="O38" s="22"/>
      <c r="P38" s="22"/>
    </row>
    <row r="39" spans="1:16" ht="39" customHeight="1" x14ac:dyDescent="0.15">
      <c r="A39" s="22"/>
      <c r="B39" s="35"/>
      <c r="C39" s="1145" t="s">
        <v>540</v>
      </c>
      <c r="D39" s="1146"/>
      <c r="E39" s="1147"/>
      <c r="F39" s="36">
        <v>0.71</v>
      </c>
      <c r="G39" s="37">
        <v>1.23</v>
      </c>
      <c r="H39" s="37">
        <v>1.08</v>
      </c>
      <c r="I39" s="37">
        <v>1</v>
      </c>
      <c r="J39" s="38">
        <v>0.69</v>
      </c>
      <c r="K39" s="22"/>
      <c r="L39" s="22"/>
      <c r="M39" s="22"/>
      <c r="N39" s="22"/>
      <c r="O39" s="22"/>
      <c r="P39" s="22"/>
    </row>
    <row r="40" spans="1:16" ht="39" customHeight="1" x14ac:dyDescent="0.15">
      <c r="A40" s="22"/>
      <c r="B40" s="35"/>
      <c r="C40" s="1145" t="s">
        <v>541</v>
      </c>
      <c r="D40" s="1146"/>
      <c r="E40" s="1147"/>
      <c r="F40" s="36">
        <v>0.03</v>
      </c>
      <c r="G40" s="37">
        <v>0.04</v>
      </c>
      <c r="H40" s="37">
        <v>0.02</v>
      </c>
      <c r="I40" s="37">
        <v>0.02</v>
      </c>
      <c r="J40" s="38">
        <v>0.02</v>
      </c>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542</v>
      </c>
      <c r="D42" s="1146"/>
      <c r="E42" s="1147"/>
      <c r="F42" s="36" t="s">
        <v>502</v>
      </c>
      <c r="G42" s="37" t="s">
        <v>502</v>
      </c>
      <c r="H42" s="37" t="s">
        <v>502</v>
      </c>
      <c r="I42" s="37" t="s">
        <v>502</v>
      </c>
      <c r="J42" s="38" t="s">
        <v>502</v>
      </c>
      <c r="K42" s="22"/>
      <c r="L42" s="22"/>
      <c r="M42" s="22"/>
      <c r="N42" s="22"/>
      <c r="O42" s="22"/>
      <c r="P42" s="22"/>
    </row>
    <row r="43" spans="1:16" ht="39" customHeight="1" thickBot="1" x14ac:dyDescent="0.2">
      <c r="A43" s="22"/>
      <c r="B43" s="40"/>
      <c r="C43" s="1148" t="s">
        <v>543</v>
      </c>
      <c r="D43" s="1149"/>
      <c r="E43" s="1150"/>
      <c r="F43" s="41">
        <v>0.24</v>
      </c>
      <c r="G43" s="42" t="s">
        <v>502</v>
      </c>
      <c r="H43" s="42" t="s">
        <v>502</v>
      </c>
      <c r="I43" s="42" t="s">
        <v>502</v>
      </c>
      <c r="J43" s="43" t="s">
        <v>502</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jgeL6ZXlLi90N4bqHi4kBbhEPlkqXcBuvhsygOCp84O4XyWEsijrSquDie8c1sEV6dESu9RkUXBBGpI75/cXvg==" saltValue="4f3AqKjls1NJreud8ovUm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1264</v>
      </c>
      <c r="L45" s="60">
        <v>1500</v>
      </c>
      <c r="M45" s="60">
        <v>1388</v>
      </c>
      <c r="N45" s="60">
        <v>1395</v>
      </c>
      <c r="O45" s="61">
        <v>1325</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502</v>
      </c>
      <c r="L46" s="64" t="s">
        <v>502</v>
      </c>
      <c r="M46" s="64" t="s">
        <v>502</v>
      </c>
      <c r="N46" s="64" t="s">
        <v>502</v>
      </c>
      <c r="O46" s="65" t="s">
        <v>502</v>
      </c>
      <c r="P46" s="48"/>
      <c r="Q46" s="48"/>
      <c r="R46" s="48"/>
      <c r="S46" s="48"/>
      <c r="T46" s="48"/>
      <c r="U46" s="48"/>
    </row>
    <row r="47" spans="1:21" ht="30.75" customHeight="1" x14ac:dyDescent="0.15">
      <c r="A47" s="48"/>
      <c r="B47" s="1178"/>
      <c r="C47" s="1179"/>
      <c r="D47" s="62"/>
      <c r="E47" s="1155" t="s">
        <v>12</v>
      </c>
      <c r="F47" s="1155"/>
      <c r="G47" s="1155"/>
      <c r="H47" s="1155"/>
      <c r="I47" s="1155"/>
      <c r="J47" s="1156"/>
      <c r="K47" s="63" t="s">
        <v>502</v>
      </c>
      <c r="L47" s="64" t="s">
        <v>502</v>
      </c>
      <c r="M47" s="64" t="s">
        <v>502</v>
      </c>
      <c r="N47" s="64" t="s">
        <v>502</v>
      </c>
      <c r="O47" s="65" t="s">
        <v>502</v>
      </c>
      <c r="P47" s="48"/>
      <c r="Q47" s="48"/>
      <c r="R47" s="48"/>
      <c r="S47" s="48"/>
      <c r="T47" s="48"/>
      <c r="U47" s="48"/>
    </row>
    <row r="48" spans="1:21" ht="30.75" customHeight="1" x14ac:dyDescent="0.15">
      <c r="A48" s="48"/>
      <c r="B48" s="1178"/>
      <c r="C48" s="1179"/>
      <c r="D48" s="62"/>
      <c r="E48" s="1155" t="s">
        <v>13</v>
      </c>
      <c r="F48" s="1155"/>
      <c r="G48" s="1155"/>
      <c r="H48" s="1155"/>
      <c r="I48" s="1155"/>
      <c r="J48" s="1156"/>
      <c r="K48" s="63">
        <v>639</v>
      </c>
      <c r="L48" s="64">
        <v>581</v>
      </c>
      <c r="M48" s="64">
        <v>578</v>
      </c>
      <c r="N48" s="64">
        <v>546</v>
      </c>
      <c r="O48" s="65">
        <v>552</v>
      </c>
      <c r="P48" s="48"/>
      <c r="Q48" s="48"/>
      <c r="R48" s="48"/>
      <c r="S48" s="48"/>
      <c r="T48" s="48"/>
      <c r="U48" s="48"/>
    </row>
    <row r="49" spans="1:21" ht="30.75" customHeight="1" x14ac:dyDescent="0.15">
      <c r="A49" s="48"/>
      <c r="B49" s="1178"/>
      <c r="C49" s="1179"/>
      <c r="D49" s="62"/>
      <c r="E49" s="1155" t="s">
        <v>14</v>
      </c>
      <c r="F49" s="1155"/>
      <c r="G49" s="1155"/>
      <c r="H49" s="1155"/>
      <c r="I49" s="1155"/>
      <c r="J49" s="1156"/>
      <c r="K49" s="63">
        <v>19</v>
      </c>
      <c r="L49" s="64">
        <v>20</v>
      </c>
      <c r="M49" s="64">
        <v>21</v>
      </c>
      <c r="N49" s="64">
        <v>24</v>
      </c>
      <c r="O49" s="65">
        <v>26</v>
      </c>
      <c r="P49" s="48"/>
      <c r="Q49" s="48"/>
      <c r="R49" s="48"/>
      <c r="S49" s="48"/>
      <c r="T49" s="48"/>
      <c r="U49" s="48"/>
    </row>
    <row r="50" spans="1:21" ht="30.75" customHeight="1" x14ac:dyDescent="0.15">
      <c r="A50" s="48"/>
      <c r="B50" s="1178"/>
      <c r="C50" s="1179"/>
      <c r="D50" s="62"/>
      <c r="E50" s="1155" t="s">
        <v>15</v>
      </c>
      <c r="F50" s="1155"/>
      <c r="G50" s="1155"/>
      <c r="H50" s="1155"/>
      <c r="I50" s="1155"/>
      <c r="J50" s="1156"/>
      <c r="K50" s="63" t="s">
        <v>502</v>
      </c>
      <c r="L50" s="64" t="s">
        <v>502</v>
      </c>
      <c r="M50" s="64" t="s">
        <v>502</v>
      </c>
      <c r="N50" s="64" t="s">
        <v>502</v>
      </c>
      <c r="O50" s="65" t="s">
        <v>502</v>
      </c>
      <c r="P50" s="48"/>
      <c r="Q50" s="48"/>
      <c r="R50" s="48"/>
      <c r="S50" s="48"/>
      <c r="T50" s="48"/>
      <c r="U50" s="48"/>
    </row>
    <row r="51" spans="1:21" ht="30.75" customHeight="1" x14ac:dyDescent="0.15">
      <c r="A51" s="48"/>
      <c r="B51" s="1180"/>
      <c r="C51" s="1181"/>
      <c r="D51" s="66"/>
      <c r="E51" s="1155" t="s">
        <v>16</v>
      </c>
      <c r="F51" s="1155"/>
      <c r="G51" s="1155"/>
      <c r="H51" s="1155"/>
      <c r="I51" s="1155"/>
      <c r="J51" s="1156"/>
      <c r="K51" s="63" t="s">
        <v>502</v>
      </c>
      <c r="L51" s="64" t="s">
        <v>502</v>
      </c>
      <c r="M51" s="64" t="s">
        <v>502</v>
      </c>
      <c r="N51" s="64" t="s">
        <v>502</v>
      </c>
      <c r="O51" s="65" t="s">
        <v>502</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1309</v>
      </c>
      <c r="L52" s="64">
        <v>1465</v>
      </c>
      <c r="M52" s="64">
        <v>1338</v>
      </c>
      <c r="N52" s="64">
        <v>1257</v>
      </c>
      <c r="O52" s="65">
        <v>1236</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613</v>
      </c>
      <c r="L53" s="69">
        <v>636</v>
      </c>
      <c r="M53" s="69">
        <v>649</v>
      </c>
      <c r="N53" s="69">
        <v>708</v>
      </c>
      <c r="O53" s="70">
        <v>667</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544</v>
      </c>
      <c r="L57" s="81" t="s">
        <v>545</v>
      </c>
      <c r="M57" s="81" t="s">
        <v>546</v>
      </c>
      <c r="N57" s="81" t="s">
        <v>547</v>
      </c>
      <c r="O57" s="82" t="s">
        <v>548</v>
      </c>
      <c r="P57" s="48"/>
      <c r="Q57" s="48"/>
      <c r="R57" s="48"/>
      <c r="S57" s="48"/>
      <c r="T57" s="48"/>
      <c r="U57" s="48"/>
    </row>
    <row r="58" spans="1:21" ht="31.5" customHeight="1" x14ac:dyDescent="0.15">
      <c r="B58" s="1161" t="s">
        <v>24</v>
      </c>
      <c r="C58" s="1162"/>
      <c r="D58" s="1167" t="s">
        <v>25</v>
      </c>
      <c r="E58" s="1168"/>
      <c r="F58" s="1168"/>
      <c r="G58" s="1168"/>
      <c r="H58" s="1168"/>
      <c r="I58" s="1168"/>
      <c r="J58" s="1169"/>
      <c r="K58" s="83" t="s">
        <v>566</v>
      </c>
      <c r="L58" s="84" t="s">
        <v>566</v>
      </c>
      <c r="M58" s="84" t="s">
        <v>566</v>
      </c>
      <c r="N58" s="84" t="s">
        <v>566</v>
      </c>
      <c r="O58" s="85" t="s">
        <v>566</v>
      </c>
    </row>
    <row r="59" spans="1:21" ht="31.5" customHeight="1" x14ac:dyDescent="0.15">
      <c r="B59" s="1163"/>
      <c r="C59" s="1164"/>
      <c r="D59" s="1170" t="s">
        <v>26</v>
      </c>
      <c r="E59" s="1171"/>
      <c r="F59" s="1171"/>
      <c r="G59" s="1171"/>
      <c r="H59" s="1171"/>
      <c r="I59" s="1171"/>
      <c r="J59" s="1172"/>
      <c r="K59" s="86" t="s">
        <v>566</v>
      </c>
      <c r="L59" s="87" t="s">
        <v>566</v>
      </c>
      <c r="M59" s="87" t="s">
        <v>566</v>
      </c>
      <c r="N59" s="87" t="s">
        <v>566</v>
      </c>
      <c r="O59" s="88" t="s">
        <v>566</v>
      </c>
    </row>
    <row r="60" spans="1:21" ht="31.5" customHeight="1" thickBot="1" x14ac:dyDescent="0.2">
      <c r="B60" s="1165"/>
      <c r="C60" s="1166"/>
      <c r="D60" s="1173" t="s">
        <v>27</v>
      </c>
      <c r="E60" s="1174"/>
      <c r="F60" s="1174"/>
      <c r="G60" s="1174"/>
      <c r="H60" s="1174"/>
      <c r="I60" s="1174"/>
      <c r="J60" s="1175"/>
      <c r="K60" s="89" t="s">
        <v>566</v>
      </c>
      <c r="L60" s="90" t="s">
        <v>566</v>
      </c>
      <c r="M60" s="90" t="s">
        <v>566</v>
      </c>
      <c r="N60" s="90" t="s">
        <v>566</v>
      </c>
      <c r="O60" s="91" t="s">
        <v>566</v>
      </c>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et0iwNwHt6s9V/6xM5DSovAmkiESSqJmNULjsydobj6Ywy75bCm6Q/j+0nc86ErDDnVOKzHQy80g9vPZptQrDg==" saltValue="A+qwrFvHQHSRGbN/YMudo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4" orientation="landscape"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5" zoomScaleNormal="75"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526</v>
      </c>
      <c r="J40" s="103" t="s">
        <v>527</v>
      </c>
      <c r="K40" s="103" t="s">
        <v>528</v>
      </c>
      <c r="L40" s="103" t="s">
        <v>529</v>
      </c>
      <c r="M40" s="104" t="s">
        <v>530</v>
      </c>
    </row>
    <row r="41" spans="2:13" ht="27.75" customHeight="1" x14ac:dyDescent="0.15">
      <c r="B41" s="1196" t="s">
        <v>30</v>
      </c>
      <c r="C41" s="1197"/>
      <c r="D41" s="105"/>
      <c r="E41" s="1198" t="s">
        <v>31</v>
      </c>
      <c r="F41" s="1198"/>
      <c r="G41" s="1198"/>
      <c r="H41" s="1199"/>
      <c r="I41" s="355">
        <v>11711</v>
      </c>
      <c r="J41" s="356">
        <v>11410</v>
      </c>
      <c r="K41" s="356">
        <v>11172</v>
      </c>
      <c r="L41" s="356">
        <v>10538</v>
      </c>
      <c r="M41" s="357">
        <v>9896</v>
      </c>
    </row>
    <row r="42" spans="2:13" ht="27.75" customHeight="1" x14ac:dyDescent="0.15">
      <c r="B42" s="1186"/>
      <c r="C42" s="1187"/>
      <c r="D42" s="106"/>
      <c r="E42" s="1190" t="s">
        <v>32</v>
      </c>
      <c r="F42" s="1190"/>
      <c r="G42" s="1190"/>
      <c r="H42" s="1191"/>
      <c r="I42" s="358" t="s">
        <v>502</v>
      </c>
      <c r="J42" s="359" t="s">
        <v>502</v>
      </c>
      <c r="K42" s="359" t="s">
        <v>502</v>
      </c>
      <c r="L42" s="359" t="s">
        <v>502</v>
      </c>
      <c r="M42" s="360" t="s">
        <v>502</v>
      </c>
    </row>
    <row r="43" spans="2:13" ht="27.75" customHeight="1" x14ac:dyDescent="0.15">
      <c r="B43" s="1186"/>
      <c r="C43" s="1187"/>
      <c r="D43" s="106"/>
      <c r="E43" s="1190" t="s">
        <v>33</v>
      </c>
      <c r="F43" s="1190"/>
      <c r="G43" s="1190"/>
      <c r="H43" s="1191"/>
      <c r="I43" s="358">
        <v>6517</v>
      </c>
      <c r="J43" s="359">
        <v>6260</v>
      </c>
      <c r="K43" s="359">
        <v>6391</v>
      </c>
      <c r="L43" s="359">
        <v>6074</v>
      </c>
      <c r="M43" s="360">
        <v>5925</v>
      </c>
    </row>
    <row r="44" spans="2:13" ht="27.75" customHeight="1" x14ac:dyDescent="0.15">
      <c r="B44" s="1186"/>
      <c r="C44" s="1187"/>
      <c r="D44" s="106"/>
      <c r="E44" s="1190" t="s">
        <v>34</v>
      </c>
      <c r="F44" s="1190"/>
      <c r="G44" s="1190"/>
      <c r="H44" s="1191"/>
      <c r="I44" s="358">
        <v>133</v>
      </c>
      <c r="J44" s="359">
        <v>120</v>
      </c>
      <c r="K44" s="359">
        <v>115</v>
      </c>
      <c r="L44" s="359">
        <v>91</v>
      </c>
      <c r="M44" s="360">
        <v>61</v>
      </c>
    </row>
    <row r="45" spans="2:13" ht="27.75" customHeight="1" x14ac:dyDescent="0.15">
      <c r="B45" s="1186"/>
      <c r="C45" s="1187"/>
      <c r="D45" s="106"/>
      <c r="E45" s="1190" t="s">
        <v>35</v>
      </c>
      <c r="F45" s="1190"/>
      <c r="G45" s="1190"/>
      <c r="H45" s="1191"/>
      <c r="I45" s="358">
        <v>2252</v>
      </c>
      <c r="J45" s="359">
        <v>2213</v>
      </c>
      <c r="K45" s="359">
        <v>2131</v>
      </c>
      <c r="L45" s="359">
        <v>2075</v>
      </c>
      <c r="M45" s="360">
        <v>1990</v>
      </c>
    </row>
    <row r="46" spans="2:13" ht="27.75" customHeight="1" x14ac:dyDescent="0.15">
      <c r="B46" s="1186"/>
      <c r="C46" s="1187"/>
      <c r="D46" s="107"/>
      <c r="E46" s="1190" t="s">
        <v>36</v>
      </c>
      <c r="F46" s="1190"/>
      <c r="G46" s="1190"/>
      <c r="H46" s="1191"/>
      <c r="I46" s="358" t="s">
        <v>502</v>
      </c>
      <c r="J46" s="359" t="s">
        <v>502</v>
      </c>
      <c r="K46" s="359" t="s">
        <v>502</v>
      </c>
      <c r="L46" s="359" t="s">
        <v>502</v>
      </c>
      <c r="M46" s="360">
        <v>2</v>
      </c>
    </row>
    <row r="47" spans="2:13" ht="27.75" customHeight="1" x14ac:dyDescent="0.15">
      <c r="B47" s="1186"/>
      <c r="C47" s="1187"/>
      <c r="D47" s="108"/>
      <c r="E47" s="1200" t="s">
        <v>37</v>
      </c>
      <c r="F47" s="1201"/>
      <c r="G47" s="1201"/>
      <c r="H47" s="1202"/>
      <c r="I47" s="358" t="s">
        <v>502</v>
      </c>
      <c r="J47" s="359" t="s">
        <v>502</v>
      </c>
      <c r="K47" s="359" t="s">
        <v>502</v>
      </c>
      <c r="L47" s="359" t="s">
        <v>502</v>
      </c>
      <c r="M47" s="360" t="s">
        <v>502</v>
      </c>
    </row>
    <row r="48" spans="2:13" ht="27.75" customHeight="1" x14ac:dyDescent="0.15">
      <c r="B48" s="1186"/>
      <c r="C48" s="1187"/>
      <c r="D48" s="106"/>
      <c r="E48" s="1190" t="s">
        <v>38</v>
      </c>
      <c r="F48" s="1190"/>
      <c r="G48" s="1190"/>
      <c r="H48" s="1191"/>
      <c r="I48" s="358" t="s">
        <v>502</v>
      </c>
      <c r="J48" s="359" t="s">
        <v>502</v>
      </c>
      <c r="K48" s="359" t="s">
        <v>502</v>
      </c>
      <c r="L48" s="359" t="s">
        <v>502</v>
      </c>
      <c r="M48" s="360" t="s">
        <v>502</v>
      </c>
    </row>
    <row r="49" spans="2:13" ht="27.75" customHeight="1" x14ac:dyDescent="0.15">
      <c r="B49" s="1188"/>
      <c r="C49" s="1189"/>
      <c r="D49" s="106"/>
      <c r="E49" s="1190" t="s">
        <v>39</v>
      </c>
      <c r="F49" s="1190"/>
      <c r="G49" s="1190"/>
      <c r="H49" s="1191"/>
      <c r="I49" s="358" t="s">
        <v>502</v>
      </c>
      <c r="J49" s="359" t="s">
        <v>502</v>
      </c>
      <c r="K49" s="359" t="s">
        <v>502</v>
      </c>
      <c r="L49" s="359" t="s">
        <v>502</v>
      </c>
      <c r="M49" s="360" t="s">
        <v>502</v>
      </c>
    </row>
    <row r="50" spans="2:13" ht="27.75" customHeight="1" x14ac:dyDescent="0.15">
      <c r="B50" s="1184" t="s">
        <v>40</v>
      </c>
      <c r="C50" s="1185"/>
      <c r="D50" s="109"/>
      <c r="E50" s="1190" t="s">
        <v>41</v>
      </c>
      <c r="F50" s="1190"/>
      <c r="G50" s="1190"/>
      <c r="H50" s="1191"/>
      <c r="I50" s="358">
        <v>3882</v>
      </c>
      <c r="J50" s="359">
        <v>2797</v>
      </c>
      <c r="K50" s="359">
        <v>2843</v>
      </c>
      <c r="L50" s="359">
        <v>4040</v>
      </c>
      <c r="M50" s="360">
        <v>3754</v>
      </c>
    </row>
    <row r="51" spans="2:13" ht="27.75" customHeight="1" x14ac:dyDescent="0.15">
      <c r="B51" s="1186"/>
      <c r="C51" s="1187"/>
      <c r="D51" s="106"/>
      <c r="E51" s="1190" t="s">
        <v>42</v>
      </c>
      <c r="F51" s="1190"/>
      <c r="G51" s="1190"/>
      <c r="H51" s="1191"/>
      <c r="I51" s="358">
        <v>122</v>
      </c>
      <c r="J51" s="359">
        <v>98</v>
      </c>
      <c r="K51" s="359">
        <v>62</v>
      </c>
      <c r="L51" s="359">
        <v>74</v>
      </c>
      <c r="M51" s="360">
        <v>88</v>
      </c>
    </row>
    <row r="52" spans="2:13" ht="27.75" customHeight="1" x14ac:dyDescent="0.15">
      <c r="B52" s="1188"/>
      <c r="C52" s="1189"/>
      <c r="D52" s="106"/>
      <c r="E52" s="1190" t="s">
        <v>43</v>
      </c>
      <c r="F52" s="1190"/>
      <c r="G52" s="1190"/>
      <c r="H52" s="1191"/>
      <c r="I52" s="358">
        <v>13346</v>
      </c>
      <c r="J52" s="359">
        <v>12889</v>
      </c>
      <c r="K52" s="359">
        <v>12239</v>
      </c>
      <c r="L52" s="359">
        <v>12034</v>
      </c>
      <c r="M52" s="360">
        <v>10896</v>
      </c>
    </row>
    <row r="53" spans="2:13" ht="27.75" customHeight="1" thickBot="1" x14ac:dyDescent="0.2">
      <c r="B53" s="1192" t="s">
        <v>19</v>
      </c>
      <c r="C53" s="1193"/>
      <c r="D53" s="110"/>
      <c r="E53" s="1194" t="s">
        <v>44</v>
      </c>
      <c r="F53" s="1194"/>
      <c r="G53" s="1194"/>
      <c r="H53" s="1195"/>
      <c r="I53" s="361">
        <v>3264</v>
      </c>
      <c r="J53" s="362">
        <v>4220</v>
      </c>
      <c r="K53" s="362">
        <v>4664</v>
      </c>
      <c r="L53" s="362">
        <v>2630</v>
      </c>
      <c r="M53" s="363">
        <v>3135</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f7m8RHVHEWNSh5h3bhRMrhZNxY9C77ZlXzqSAb7hpS9X7NXmlWVzKaPIwbfiJ6KM4KVu+5qqUQJYIZcN4vNqZg==" saltValue="m7qqvnbk1y9yT9Eq6ZL3m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5" zoomScaleNormal="7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528</v>
      </c>
      <c r="G54" s="119" t="s">
        <v>529</v>
      </c>
      <c r="H54" s="120" t="s">
        <v>530</v>
      </c>
    </row>
    <row r="55" spans="2:8" ht="52.5" customHeight="1" x14ac:dyDescent="0.15">
      <c r="B55" s="121"/>
      <c r="C55" s="1211" t="s">
        <v>46</v>
      </c>
      <c r="D55" s="1211"/>
      <c r="E55" s="1212"/>
      <c r="F55" s="122">
        <v>1174</v>
      </c>
      <c r="G55" s="122">
        <v>1174</v>
      </c>
      <c r="H55" s="123">
        <v>942</v>
      </c>
    </row>
    <row r="56" spans="2:8" ht="52.5" customHeight="1" x14ac:dyDescent="0.15">
      <c r="B56" s="124"/>
      <c r="C56" s="1213" t="s">
        <v>47</v>
      </c>
      <c r="D56" s="1213"/>
      <c r="E56" s="1214"/>
      <c r="F56" s="125">
        <v>208</v>
      </c>
      <c r="G56" s="125">
        <v>211</v>
      </c>
      <c r="H56" s="126">
        <v>251</v>
      </c>
    </row>
    <row r="57" spans="2:8" ht="53.25" customHeight="1" x14ac:dyDescent="0.15">
      <c r="B57" s="124"/>
      <c r="C57" s="1215" t="s">
        <v>48</v>
      </c>
      <c r="D57" s="1215"/>
      <c r="E57" s="1216"/>
      <c r="F57" s="127">
        <v>1967</v>
      </c>
      <c r="G57" s="127">
        <v>2132</v>
      </c>
      <c r="H57" s="128">
        <v>2047</v>
      </c>
    </row>
    <row r="58" spans="2:8" ht="45.75" customHeight="1" x14ac:dyDescent="0.15">
      <c r="B58" s="129"/>
      <c r="C58" s="1203" t="s">
        <v>549</v>
      </c>
      <c r="D58" s="1204"/>
      <c r="E58" s="1205"/>
      <c r="F58" s="130">
        <v>435</v>
      </c>
      <c r="G58" s="130">
        <v>545</v>
      </c>
      <c r="H58" s="131">
        <v>545</v>
      </c>
    </row>
    <row r="59" spans="2:8" ht="45.75" customHeight="1" x14ac:dyDescent="0.15">
      <c r="B59" s="129"/>
      <c r="C59" s="1203" t="s">
        <v>550</v>
      </c>
      <c r="D59" s="1204"/>
      <c r="E59" s="1205"/>
      <c r="F59" s="130">
        <v>405</v>
      </c>
      <c r="G59" s="130">
        <v>405</v>
      </c>
      <c r="H59" s="131">
        <v>405</v>
      </c>
    </row>
    <row r="60" spans="2:8" ht="45.75" customHeight="1" x14ac:dyDescent="0.15">
      <c r="B60" s="129"/>
      <c r="C60" s="1203" t="s">
        <v>551</v>
      </c>
      <c r="D60" s="1204"/>
      <c r="E60" s="1205"/>
      <c r="F60" s="130">
        <v>499</v>
      </c>
      <c r="G60" s="130">
        <v>461</v>
      </c>
      <c r="H60" s="131">
        <v>391</v>
      </c>
    </row>
    <row r="61" spans="2:8" ht="45.75" customHeight="1" x14ac:dyDescent="0.15">
      <c r="B61" s="129"/>
      <c r="C61" s="1203" t="s">
        <v>552</v>
      </c>
      <c r="D61" s="1204"/>
      <c r="E61" s="1205"/>
      <c r="F61" s="130">
        <v>202</v>
      </c>
      <c r="G61" s="130">
        <v>197</v>
      </c>
      <c r="H61" s="131">
        <v>186</v>
      </c>
    </row>
    <row r="62" spans="2:8" ht="45.75" customHeight="1" thickBot="1" x14ac:dyDescent="0.2">
      <c r="B62" s="132"/>
      <c r="C62" s="1206" t="s">
        <v>553</v>
      </c>
      <c r="D62" s="1207"/>
      <c r="E62" s="1208"/>
      <c r="F62" s="133">
        <v>140</v>
      </c>
      <c r="G62" s="133">
        <v>150</v>
      </c>
      <c r="H62" s="134">
        <v>175</v>
      </c>
    </row>
    <row r="63" spans="2:8" ht="52.5" customHeight="1" thickBot="1" x14ac:dyDescent="0.2">
      <c r="B63" s="135"/>
      <c r="C63" s="1209" t="s">
        <v>49</v>
      </c>
      <c r="D63" s="1209"/>
      <c r="E63" s="1210"/>
      <c r="F63" s="136">
        <v>3349</v>
      </c>
      <c r="G63" s="136">
        <v>3516</v>
      </c>
      <c r="H63" s="137">
        <v>3240</v>
      </c>
    </row>
    <row r="64" spans="2:8" x14ac:dyDescent="0.15"/>
  </sheetData>
  <sheetProtection algorithmName="SHA-512" hashValue="T6fiztf916M18mOdhRLlKrvy8gBnMrhOfJ7Fn9OxqU0EoPMXY6/klza80LMteV7Mz2uGsMrYOqB/x5OKGFRnrg==" saltValue="iOS+OUuVZIQ2LF7XVnK1V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75" zoomScaleNormal="75"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525</v>
      </c>
      <c r="G2" s="151"/>
      <c r="H2" s="152"/>
    </row>
    <row r="3" spans="1:8" x14ac:dyDescent="0.15">
      <c r="A3" s="148" t="s">
        <v>518</v>
      </c>
      <c r="B3" s="153"/>
      <c r="C3" s="154"/>
      <c r="D3" s="155">
        <v>51338</v>
      </c>
      <c r="E3" s="156"/>
      <c r="F3" s="157">
        <v>74581</v>
      </c>
      <c r="G3" s="158"/>
      <c r="H3" s="159"/>
    </row>
    <row r="4" spans="1:8" x14ac:dyDescent="0.15">
      <c r="A4" s="160"/>
      <c r="B4" s="161"/>
      <c r="C4" s="162"/>
      <c r="D4" s="163">
        <v>30555</v>
      </c>
      <c r="E4" s="164"/>
      <c r="F4" s="165">
        <v>41563</v>
      </c>
      <c r="G4" s="166"/>
      <c r="H4" s="167"/>
    </row>
    <row r="5" spans="1:8" x14ac:dyDescent="0.15">
      <c r="A5" s="148" t="s">
        <v>520</v>
      </c>
      <c r="B5" s="153"/>
      <c r="C5" s="154"/>
      <c r="D5" s="155">
        <v>63428</v>
      </c>
      <c r="E5" s="156"/>
      <c r="F5" s="157">
        <v>76347</v>
      </c>
      <c r="G5" s="158"/>
      <c r="H5" s="159"/>
    </row>
    <row r="6" spans="1:8" x14ac:dyDescent="0.15">
      <c r="A6" s="160"/>
      <c r="B6" s="161"/>
      <c r="C6" s="162"/>
      <c r="D6" s="163">
        <v>34978</v>
      </c>
      <c r="E6" s="164"/>
      <c r="F6" s="165">
        <v>41762</v>
      </c>
      <c r="G6" s="166"/>
      <c r="H6" s="167"/>
    </row>
    <row r="7" spans="1:8" x14ac:dyDescent="0.15">
      <c r="A7" s="148" t="s">
        <v>521</v>
      </c>
      <c r="B7" s="153"/>
      <c r="C7" s="154"/>
      <c r="D7" s="155">
        <v>54599</v>
      </c>
      <c r="E7" s="156"/>
      <c r="F7" s="157">
        <v>69604</v>
      </c>
      <c r="G7" s="158"/>
      <c r="H7" s="159"/>
    </row>
    <row r="8" spans="1:8" x14ac:dyDescent="0.15">
      <c r="A8" s="160"/>
      <c r="B8" s="161"/>
      <c r="C8" s="162"/>
      <c r="D8" s="163">
        <v>38522</v>
      </c>
      <c r="E8" s="164"/>
      <c r="F8" s="165">
        <v>36247</v>
      </c>
      <c r="G8" s="166"/>
      <c r="H8" s="167"/>
    </row>
    <row r="9" spans="1:8" x14ac:dyDescent="0.15">
      <c r="A9" s="148" t="s">
        <v>522</v>
      </c>
      <c r="B9" s="153"/>
      <c r="C9" s="154"/>
      <c r="D9" s="155">
        <v>41191</v>
      </c>
      <c r="E9" s="156"/>
      <c r="F9" s="157">
        <v>68410</v>
      </c>
      <c r="G9" s="158"/>
      <c r="H9" s="159"/>
    </row>
    <row r="10" spans="1:8" x14ac:dyDescent="0.15">
      <c r="A10" s="160"/>
      <c r="B10" s="161"/>
      <c r="C10" s="162"/>
      <c r="D10" s="163">
        <v>24554</v>
      </c>
      <c r="E10" s="164"/>
      <c r="F10" s="165">
        <v>35086</v>
      </c>
      <c r="G10" s="166"/>
      <c r="H10" s="167"/>
    </row>
    <row r="11" spans="1:8" x14ac:dyDescent="0.15">
      <c r="A11" s="148" t="s">
        <v>523</v>
      </c>
      <c r="B11" s="153"/>
      <c r="C11" s="154"/>
      <c r="D11" s="155">
        <v>33832</v>
      </c>
      <c r="E11" s="156"/>
      <c r="F11" s="157">
        <v>73019</v>
      </c>
      <c r="G11" s="158"/>
      <c r="H11" s="159"/>
    </row>
    <row r="12" spans="1:8" x14ac:dyDescent="0.15">
      <c r="A12" s="160"/>
      <c r="B12" s="161"/>
      <c r="C12" s="168"/>
      <c r="D12" s="163">
        <v>21269</v>
      </c>
      <c r="E12" s="164"/>
      <c r="F12" s="165">
        <v>39427</v>
      </c>
      <c r="G12" s="166"/>
      <c r="H12" s="167"/>
    </row>
    <row r="13" spans="1:8" x14ac:dyDescent="0.15">
      <c r="A13" s="148"/>
      <c r="B13" s="153"/>
      <c r="C13" s="169"/>
      <c r="D13" s="170">
        <v>48878</v>
      </c>
      <c r="E13" s="171"/>
      <c r="F13" s="172">
        <v>72392</v>
      </c>
      <c r="G13" s="173"/>
      <c r="H13" s="159"/>
    </row>
    <row r="14" spans="1:8" x14ac:dyDescent="0.15">
      <c r="A14" s="160"/>
      <c r="B14" s="161"/>
      <c r="C14" s="162"/>
      <c r="D14" s="163">
        <v>29976</v>
      </c>
      <c r="E14" s="164"/>
      <c r="F14" s="165">
        <v>38817</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8.89</v>
      </c>
      <c r="C19" s="174">
        <f>ROUND(VALUE(SUBSTITUTE(実質収支比率等に係る経年分析!G$48,"▲","-")),2)</f>
        <v>12.21</v>
      </c>
      <c r="D19" s="174">
        <f>ROUND(VALUE(SUBSTITUTE(実質収支比率等に係る経年分析!H$48,"▲","-")),2)</f>
        <v>15.83</v>
      </c>
      <c r="E19" s="174">
        <f>ROUND(VALUE(SUBSTITUTE(実質収支比率等に係る経年分析!I$48,"▲","-")),2)</f>
        <v>12.69</v>
      </c>
      <c r="F19" s="174">
        <f>ROUND(VALUE(SUBSTITUTE(実質収支比率等に係る経年分析!J$48,"▲","-")),2)</f>
        <v>7.26</v>
      </c>
    </row>
    <row r="20" spans="1:11" x14ac:dyDescent="0.15">
      <c r="A20" s="174" t="s">
        <v>53</v>
      </c>
      <c r="B20" s="174">
        <f>ROUND(VALUE(SUBSTITUTE(実質収支比率等に係る経年分析!F$47,"▲","-")),2)</f>
        <v>20.239999999999998</v>
      </c>
      <c r="C20" s="174">
        <f>ROUND(VALUE(SUBSTITUTE(実質収支比率等に係る経年分析!G$47,"▲","-")),2)</f>
        <v>6.58</v>
      </c>
      <c r="D20" s="174">
        <f>ROUND(VALUE(SUBSTITUTE(実質収支比率等に係る経年分析!H$47,"▲","-")),2)</f>
        <v>14.52</v>
      </c>
      <c r="E20" s="174">
        <f>ROUND(VALUE(SUBSTITUTE(実質収支比率等に係る経年分析!I$47,"▲","-")),2)</f>
        <v>15.15</v>
      </c>
      <c r="F20" s="174">
        <f>ROUND(VALUE(SUBSTITUTE(実質収支比率等に係る経年分析!J$47,"▲","-")),2)</f>
        <v>12.24</v>
      </c>
    </row>
    <row r="21" spans="1:11" x14ac:dyDescent="0.15">
      <c r="A21" s="174" t="s">
        <v>54</v>
      </c>
      <c r="B21" s="174">
        <f>IF(ISNUMBER(VALUE(SUBSTITUTE(実質収支比率等に係る経年分析!F$49,"▲","-"))),ROUND(VALUE(SUBSTITUTE(実質収支比率等に係る経年分析!F$49,"▲","-")),2),NA())</f>
        <v>-5</v>
      </c>
      <c r="C21" s="174">
        <f>IF(ISNUMBER(VALUE(SUBSTITUTE(実質収支比率等に係る経年分析!G$49,"▲","-"))),ROUND(VALUE(SUBSTITUTE(実質収支比率等に係る経年分析!G$49,"▲","-")),2),NA())</f>
        <v>-8.69</v>
      </c>
      <c r="D21" s="174">
        <f>IF(ISNUMBER(VALUE(SUBSTITUTE(実質収支比率等に係る経年分析!H$49,"▲","-"))),ROUND(VALUE(SUBSTITUTE(実質収支比率等に係る経年分析!H$49,"▲","-")),2),NA())</f>
        <v>12.14</v>
      </c>
      <c r="E21" s="174">
        <f>IF(ISNUMBER(VALUE(SUBSTITUTE(実質収支比率等に係る経年分析!I$49,"▲","-"))),ROUND(VALUE(SUBSTITUTE(実質収支比率等に係る経年分析!I$49,"▲","-")),2),NA())</f>
        <v>-3.82</v>
      </c>
      <c r="F21" s="174">
        <f>IF(ISNUMBER(VALUE(SUBSTITUTE(実質収支比率等に係る経年分析!J$49,"▲","-"))),ROUND(VALUE(SUBSTITUTE(実質収支比率等に係る経年分析!J$49,"▲","-")),2),NA())</f>
        <v>-8.52</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0.24</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潮来市後期高齢者医療特別会計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0.03</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0.04</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0.02</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0.02</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0.02</v>
      </c>
    </row>
    <row r="31" spans="1:11" x14ac:dyDescent="0.15">
      <c r="A31" s="175" t="str">
        <f>IF(連結実質赤字比率に係る赤字・黒字の構成分析!C$39="",NA(),連結実質赤字比率に係る赤字・黒字の構成分析!C$39)</f>
        <v>潮来市国民健康保険特別会計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0.71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1.23</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1.08</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0.69</v>
      </c>
    </row>
    <row r="32" spans="1:11" x14ac:dyDescent="0.15">
      <c r="A32" s="175" t="str">
        <f>IF(連結実質赤字比率に係る赤字・黒字の構成分析!C$38="",NA(),連結実質赤字比率に係る赤字・黒字の構成分析!C$38)</f>
        <v>潮来市介護保険特別会計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1.1599999999999999</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1.05</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0.87</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0.99</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1.1599999999999999</v>
      </c>
    </row>
    <row r="33" spans="1:16" x14ac:dyDescent="0.15">
      <c r="A33" s="175" t="str">
        <f>IF(連結実質赤字比率に係る赤字・黒字の構成分析!C$37="",NA(),連結実質赤字比率に係る赤字・黒字の構成分析!C$37)</f>
        <v>潮来市工業用水道事業会計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1.35</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1.33</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1.34</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1.46</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1.53</v>
      </c>
    </row>
    <row r="34" spans="1:16" x14ac:dyDescent="0.15">
      <c r="A34" s="175" t="str">
        <f>IF(連結実質赤字比率に係る赤字・黒字の構成分析!C$36="",NA(),連結実質赤字比率に係る赤字・黒字の構成分析!C$36)</f>
        <v>潮来市下水道事業会計</v>
      </c>
      <c r="B34" s="175" t="e">
        <f>IF(ROUND(VALUE(SUBSTITUTE(連結実質赤字比率に係る赤字・黒字の構成分析!F$36,"▲", "-")), 2) &lt; 0, ABS(ROUND(VALUE(SUBSTITUTE(連結実質赤字比率に係る赤字・黒字の構成分析!F$36,"▲", "-")), 2)), NA())</f>
        <v>#VALUE!</v>
      </c>
      <c r="C34" s="175" t="e">
        <f>IF(ROUND(VALUE(SUBSTITUTE(連結実質赤字比率に係る赤字・黒字の構成分析!F$36,"▲", "-")), 2) &gt;= 0, ABS(ROUND(VALUE(SUBSTITUTE(連結実質赤字比率に係る赤字・黒字の構成分析!F$36,"▲", "-")), 2)), NA())</f>
        <v>#VALUE!</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4.51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3.02</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3.92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6.15</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8.89</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12.21</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15.83</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12.68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7.26</v>
      </c>
    </row>
    <row r="36" spans="1:16" x14ac:dyDescent="0.15">
      <c r="A36" s="175" t="str">
        <f>IF(連結実質赤字比率に係る赤字・黒字の構成分析!C$34="",NA(),連結実質赤字比率に係る赤字・黒字の構成分析!C$34)</f>
        <v>潮来市水道事業会計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12</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13.39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14.1</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15.3</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15.36</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1309</v>
      </c>
      <c r="E42" s="176"/>
      <c r="F42" s="176"/>
      <c r="G42" s="176">
        <f>'実質公債費比率（分子）の構造'!L$52</f>
        <v>1465</v>
      </c>
      <c r="H42" s="176"/>
      <c r="I42" s="176"/>
      <c r="J42" s="176">
        <f>'実質公債費比率（分子）の構造'!M$52</f>
        <v>1338</v>
      </c>
      <c r="K42" s="176"/>
      <c r="L42" s="176"/>
      <c r="M42" s="176">
        <f>'実質公債費比率（分子）の構造'!N$52</f>
        <v>1257</v>
      </c>
      <c r="N42" s="176"/>
      <c r="O42" s="176"/>
      <c r="P42" s="176">
        <f>'実質公債費比率（分子）の構造'!O$52</f>
        <v>1236</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f>'実質公債費比率（分子）の構造'!K$49</f>
        <v>19</v>
      </c>
      <c r="C45" s="176"/>
      <c r="D45" s="176"/>
      <c r="E45" s="176">
        <f>'実質公債費比率（分子）の構造'!L$49</f>
        <v>20</v>
      </c>
      <c r="F45" s="176"/>
      <c r="G45" s="176"/>
      <c r="H45" s="176">
        <f>'実質公債費比率（分子）の構造'!M$49</f>
        <v>21</v>
      </c>
      <c r="I45" s="176"/>
      <c r="J45" s="176"/>
      <c r="K45" s="176">
        <f>'実質公債費比率（分子）の構造'!N$49</f>
        <v>24</v>
      </c>
      <c r="L45" s="176"/>
      <c r="M45" s="176"/>
      <c r="N45" s="176">
        <f>'実質公債費比率（分子）の構造'!O$49</f>
        <v>26</v>
      </c>
      <c r="O45" s="176"/>
      <c r="P45" s="176"/>
    </row>
    <row r="46" spans="1:16" x14ac:dyDescent="0.15">
      <c r="A46" s="176" t="s">
        <v>64</v>
      </c>
      <c r="B46" s="176">
        <f>'実質公債費比率（分子）の構造'!K$48</f>
        <v>639</v>
      </c>
      <c r="C46" s="176"/>
      <c r="D46" s="176"/>
      <c r="E46" s="176">
        <f>'実質公債費比率（分子）の構造'!L$48</f>
        <v>581</v>
      </c>
      <c r="F46" s="176"/>
      <c r="G46" s="176"/>
      <c r="H46" s="176">
        <f>'実質公債費比率（分子）の構造'!M$48</f>
        <v>578</v>
      </c>
      <c r="I46" s="176"/>
      <c r="J46" s="176"/>
      <c r="K46" s="176">
        <f>'実質公債費比率（分子）の構造'!N$48</f>
        <v>546</v>
      </c>
      <c r="L46" s="176"/>
      <c r="M46" s="176"/>
      <c r="N46" s="176">
        <f>'実質公債費比率（分子）の構造'!O$48</f>
        <v>552</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1264</v>
      </c>
      <c r="C49" s="176"/>
      <c r="D49" s="176"/>
      <c r="E49" s="176">
        <f>'実質公債費比率（分子）の構造'!L$45</f>
        <v>1500</v>
      </c>
      <c r="F49" s="176"/>
      <c r="G49" s="176"/>
      <c r="H49" s="176">
        <f>'実質公債費比率（分子）の構造'!M$45</f>
        <v>1388</v>
      </c>
      <c r="I49" s="176"/>
      <c r="J49" s="176"/>
      <c r="K49" s="176">
        <f>'実質公債費比率（分子）の構造'!N$45</f>
        <v>1395</v>
      </c>
      <c r="L49" s="176"/>
      <c r="M49" s="176"/>
      <c r="N49" s="176">
        <f>'実質公債費比率（分子）の構造'!O$45</f>
        <v>1325</v>
      </c>
      <c r="O49" s="176"/>
      <c r="P49" s="176"/>
    </row>
    <row r="50" spans="1:16" x14ac:dyDescent="0.15">
      <c r="A50" s="176" t="s">
        <v>67</v>
      </c>
      <c r="B50" s="176" t="e">
        <f>NA()</f>
        <v>#N/A</v>
      </c>
      <c r="C50" s="176">
        <f>IF(ISNUMBER('実質公債費比率（分子）の構造'!K$53),'実質公債費比率（分子）の構造'!K$53,NA())</f>
        <v>613</v>
      </c>
      <c r="D50" s="176" t="e">
        <f>NA()</f>
        <v>#N/A</v>
      </c>
      <c r="E50" s="176" t="e">
        <f>NA()</f>
        <v>#N/A</v>
      </c>
      <c r="F50" s="176">
        <f>IF(ISNUMBER('実質公債費比率（分子）の構造'!L$53),'実質公債費比率（分子）の構造'!L$53,NA())</f>
        <v>636</v>
      </c>
      <c r="G50" s="176" t="e">
        <f>NA()</f>
        <v>#N/A</v>
      </c>
      <c r="H50" s="176" t="e">
        <f>NA()</f>
        <v>#N/A</v>
      </c>
      <c r="I50" s="176">
        <f>IF(ISNUMBER('実質公債費比率（分子）の構造'!M$53),'実質公債費比率（分子）の構造'!M$53,NA())</f>
        <v>649</v>
      </c>
      <c r="J50" s="176" t="e">
        <f>NA()</f>
        <v>#N/A</v>
      </c>
      <c r="K50" s="176" t="e">
        <f>NA()</f>
        <v>#N/A</v>
      </c>
      <c r="L50" s="176">
        <f>IF(ISNUMBER('実質公債費比率（分子）の構造'!N$53),'実質公債費比率（分子）の構造'!N$53,NA())</f>
        <v>708</v>
      </c>
      <c r="M50" s="176" t="e">
        <f>NA()</f>
        <v>#N/A</v>
      </c>
      <c r="N50" s="176" t="e">
        <f>NA()</f>
        <v>#N/A</v>
      </c>
      <c r="O50" s="176">
        <f>IF(ISNUMBER('実質公債費比率（分子）の構造'!O$53),'実質公債費比率（分子）の構造'!O$53,NA())</f>
        <v>667</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13346</v>
      </c>
      <c r="E56" s="175"/>
      <c r="F56" s="175"/>
      <c r="G56" s="175">
        <f>'将来負担比率（分子）の構造'!J$52</f>
        <v>12889</v>
      </c>
      <c r="H56" s="175"/>
      <c r="I56" s="175"/>
      <c r="J56" s="175">
        <f>'将来負担比率（分子）の構造'!K$52</f>
        <v>12239</v>
      </c>
      <c r="K56" s="175"/>
      <c r="L56" s="175"/>
      <c r="M56" s="175">
        <f>'将来負担比率（分子）の構造'!L$52</f>
        <v>12034</v>
      </c>
      <c r="N56" s="175"/>
      <c r="O56" s="175"/>
      <c r="P56" s="175">
        <f>'将来負担比率（分子）の構造'!M$52</f>
        <v>10896</v>
      </c>
    </row>
    <row r="57" spans="1:16" x14ac:dyDescent="0.15">
      <c r="A57" s="175" t="s">
        <v>42</v>
      </c>
      <c r="B57" s="175"/>
      <c r="C57" s="175"/>
      <c r="D57" s="175">
        <f>'将来負担比率（分子）の構造'!I$51</f>
        <v>122</v>
      </c>
      <c r="E57" s="175"/>
      <c r="F57" s="175"/>
      <c r="G57" s="175">
        <f>'将来負担比率（分子）の構造'!J$51</f>
        <v>98</v>
      </c>
      <c r="H57" s="175"/>
      <c r="I57" s="175"/>
      <c r="J57" s="175">
        <f>'将来負担比率（分子）の構造'!K$51</f>
        <v>62</v>
      </c>
      <c r="K57" s="175"/>
      <c r="L57" s="175"/>
      <c r="M57" s="175">
        <f>'将来負担比率（分子）の構造'!L$51</f>
        <v>74</v>
      </c>
      <c r="N57" s="175"/>
      <c r="O57" s="175"/>
      <c r="P57" s="175">
        <f>'将来負担比率（分子）の構造'!M$51</f>
        <v>88</v>
      </c>
    </row>
    <row r="58" spans="1:16" x14ac:dyDescent="0.15">
      <c r="A58" s="175" t="s">
        <v>41</v>
      </c>
      <c r="B58" s="175"/>
      <c r="C58" s="175"/>
      <c r="D58" s="175">
        <f>'将来負担比率（分子）の構造'!I$50</f>
        <v>3882</v>
      </c>
      <c r="E58" s="175"/>
      <c r="F58" s="175"/>
      <c r="G58" s="175">
        <f>'将来負担比率（分子）の構造'!J$50</f>
        <v>2797</v>
      </c>
      <c r="H58" s="175"/>
      <c r="I58" s="175"/>
      <c r="J58" s="175">
        <f>'将来負担比率（分子）の構造'!K$50</f>
        <v>2843</v>
      </c>
      <c r="K58" s="175"/>
      <c r="L58" s="175"/>
      <c r="M58" s="175">
        <f>'将来負担比率（分子）の構造'!L$50</f>
        <v>4040</v>
      </c>
      <c r="N58" s="175"/>
      <c r="O58" s="175"/>
      <c r="P58" s="175">
        <f>'将来負担比率（分子）の構造'!M$50</f>
        <v>3754</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f>'将来負担比率（分子）の構造'!M$46</f>
        <v>2</v>
      </c>
      <c r="O61" s="175"/>
      <c r="P61" s="175"/>
    </row>
    <row r="62" spans="1:16" x14ac:dyDescent="0.15">
      <c r="A62" s="175" t="s">
        <v>35</v>
      </c>
      <c r="B62" s="175">
        <f>'将来負担比率（分子）の構造'!I$45</f>
        <v>2252</v>
      </c>
      <c r="C62" s="175"/>
      <c r="D62" s="175"/>
      <c r="E62" s="175">
        <f>'将来負担比率（分子）の構造'!J$45</f>
        <v>2213</v>
      </c>
      <c r="F62" s="175"/>
      <c r="G62" s="175"/>
      <c r="H62" s="175">
        <f>'将来負担比率（分子）の構造'!K$45</f>
        <v>2131</v>
      </c>
      <c r="I62" s="175"/>
      <c r="J62" s="175"/>
      <c r="K62" s="175">
        <f>'将来負担比率（分子）の構造'!L$45</f>
        <v>2075</v>
      </c>
      <c r="L62" s="175"/>
      <c r="M62" s="175"/>
      <c r="N62" s="175">
        <f>'将来負担比率（分子）の構造'!M$45</f>
        <v>1990</v>
      </c>
      <c r="O62" s="175"/>
      <c r="P62" s="175"/>
    </row>
    <row r="63" spans="1:16" x14ac:dyDescent="0.15">
      <c r="A63" s="175" t="s">
        <v>34</v>
      </c>
      <c r="B63" s="175">
        <f>'将来負担比率（分子）の構造'!I$44</f>
        <v>133</v>
      </c>
      <c r="C63" s="175"/>
      <c r="D63" s="175"/>
      <c r="E63" s="175">
        <f>'将来負担比率（分子）の構造'!J$44</f>
        <v>120</v>
      </c>
      <c r="F63" s="175"/>
      <c r="G63" s="175"/>
      <c r="H63" s="175">
        <f>'将来負担比率（分子）の構造'!K$44</f>
        <v>115</v>
      </c>
      <c r="I63" s="175"/>
      <c r="J63" s="175"/>
      <c r="K63" s="175">
        <f>'将来負担比率（分子）の構造'!L$44</f>
        <v>91</v>
      </c>
      <c r="L63" s="175"/>
      <c r="M63" s="175"/>
      <c r="N63" s="175">
        <f>'将来負担比率（分子）の構造'!M$44</f>
        <v>61</v>
      </c>
      <c r="O63" s="175"/>
      <c r="P63" s="175"/>
    </row>
    <row r="64" spans="1:16" x14ac:dyDescent="0.15">
      <c r="A64" s="175" t="s">
        <v>33</v>
      </c>
      <c r="B64" s="175">
        <f>'将来負担比率（分子）の構造'!I$43</f>
        <v>6517</v>
      </c>
      <c r="C64" s="175"/>
      <c r="D64" s="175"/>
      <c r="E64" s="175">
        <f>'将来負担比率（分子）の構造'!J$43</f>
        <v>6260</v>
      </c>
      <c r="F64" s="175"/>
      <c r="G64" s="175"/>
      <c r="H64" s="175">
        <f>'将来負担比率（分子）の構造'!K$43</f>
        <v>6391</v>
      </c>
      <c r="I64" s="175"/>
      <c r="J64" s="175"/>
      <c r="K64" s="175">
        <f>'将来負担比率（分子）の構造'!L$43</f>
        <v>6074</v>
      </c>
      <c r="L64" s="175"/>
      <c r="M64" s="175"/>
      <c r="N64" s="175">
        <f>'将来負担比率（分子）の構造'!M$43</f>
        <v>5925</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11711</v>
      </c>
      <c r="C66" s="175"/>
      <c r="D66" s="175"/>
      <c r="E66" s="175">
        <f>'将来負担比率（分子）の構造'!J$41</f>
        <v>11410</v>
      </c>
      <c r="F66" s="175"/>
      <c r="G66" s="175"/>
      <c r="H66" s="175">
        <f>'将来負担比率（分子）の構造'!K$41</f>
        <v>11172</v>
      </c>
      <c r="I66" s="175"/>
      <c r="J66" s="175"/>
      <c r="K66" s="175">
        <f>'将来負担比率（分子）の構造'!L$41</f>
        <v>10538</v>
      </c>
      <c r="L66" s="175"/>
      <c r="M66" s="175"/>
      <c r="N66" s="175">
        <f>'将来負担比率（分子）の構造'!M$41</f>
        <v>9896</v>
      </c>
      <c r="O66" s="175"/>
      <c r="P66" s="175"/>
    </row>
    <row r="67" spans="1:16" x14ac:dyDescent="0.15">
      <c r="A67" s="175" t="s">
        <v>71</v>
      </c>
      <c r="B67" s="175" t="e">
        <f>NA()</f>
        <v>#N/A</v>
      </c>
      <c r="C67" s="175">
        <f>IF(ISNUMBER('将来負担比率（分子）の構造'!I$53), IF('将来負担比率（分子）の構造'!I$53 &lt; 0, 0, '将来負担比率（分子）の構造'!I$53), NA())</f>
        <v>3264</v>
      </c>
      <c r="D67" s="175" t="e">
        <f>NA()</f>
        <v>#N/A</v>
      </c>
      <c r="E67" s="175" t="e">
        <f>NA()</f>
        <v>#N/A</v>
      </c>
      <c r="F67" s="175">
        <f>IF(ISNUMBER('将来負担比率（分子）の構造'!J$53), IF('将来負担比率（分子）の構造'!J$53 &lt; 0, 0, '将来負担比率（分子）の構造'!J$53), NA())</f>
        <v>4220</v>
      </c>
      <c r="G67" s="175" t="e">
        <f>NA()</f>
        <v>#N/A</v>
      </c>
      <c r="H67" s="175" t="e">
        <f>NA()</f>
        <v>#N/A</v>
      </c>
      <c r="I67" s="175">
        <f>IF(ISNUMBER('将来負担比率（分子）の構造'!K$53), IF('将来負担比率（分子）の構造'!K$53 &lt; 0, 0, '将来負担比率（分子）の構造'!K$53), NA())</f>
        <v>4664</v>
      </c>
      <c r="J67" s="175" t="e">
        <f>NA()</f>
        <v>#N/A</v>
      </c>
      <c r="K67" s="175" t="e">
        <f>NA()</f>
        <v>#N/A</v>
      </c>
      <c r="L67" s="175">
        <f>IF(ISNUMBER('将来負担比率（分子）の構造'!L$53), IF('将来負担比率（分子）の構造'!L$53 &lt; 0, 0, '将来負担比率（分子）の構造'!L$53), NA())</f>
        <v>2630</v>
      </c>
      <c r="M67" s="175" t="e">
        <f>NA()</f>
        <v>#N/A</v>
      </c>
      <c r="N67" s="175" t="e">
        <f>NA()</f>
        <v>#N/A</v>
      </c>
      <c r="O67" s="175">
        <f>IF(ISNUMBER('将来負担比率（分子）の構造'!M$53), IF('将来負担比率（分子）の構造'!M$53 &lt; 0, 0, '将来負担比率（分子）の構造'!M$53), NA())</f>
        <v>3135</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1174</v>
      </c>
      <c r="C72" s="179">
        <f>基金残高に係る経年分析!G55</f>
        <v>1174</v>
      </c>
      <c r="D72" s="179">
        <f>基金残高に係る経年分析!H55</f>
        <v>942</v>
      </c>
    </row>
    <row r="73" spans="1:16" x14ac:dyDescent="0.15">
      <c r="A73" s="178" t="s">
        <v>74</v>
      </c>
      <c r="B73" s="179">
        <f>基金残高に係る経年分析!F56</f>
        <v>208</v>
      </c>
      <c r="C73" s="179">
        <f>基金残高に係る経年分析!G56</f>
        <v>211</v>
      </c>
      <c r="D73" s="179">
        <f>基金残高に係る経年分析!H56</f>
        <v>251</v>
      </c>
    </row>
    <row r="74" spans="1:16" x14ac:dyDescent="0.15">
      <c r="A74" s="178" t="s">
        <v>75</v>
      </c>
      <c r="B74" s="179">
        <f>基金残高に係る経年分析!F57</f>
        <v>1967</v>
      </c>
      <c r="C74" s="179">
        <f>基金残高に係る経年分析!G57</f>
        <v>2132</v>
      </c>
      <c r="D74" s="179">
        <f>基金残高に係る経年分析!H57</f>
        <v>2047</v>
      </c>
    </row>
  </sheetData>
  <sheetProtection algorithmName="SHA-512" hashValue="FuAcq3VaCs+kPyfZoIvPWwl0RA88XjztpOv9h6vsO8rfJ+vPB89Bhb8N9AluTVZYioCx8XThT5W/XbUr/2P3DA==" saltValue="gBqm4Wj98MlWDCDZ5bftj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2025-03-14T00:38:26Z</cp:lastPrinted>
  <dcterms:created xsi:type="dcterms:W3CDTF">2025-02-19T01:08:50Z</dcterms:created>
  <dcterms:modified xsi:type="dcterms:W3CDTF">2025-03-27T04:44:44Z</dcterms:modified>
  <cp:category/>
</cp:coreProperties>
</file>