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490" windowHeight="7425"/>
  </bookViews>
  <sheets>
    <sheet name="入力票" sheetId="4" r:id="rId1"/>
    <sheet name="印刷用納付書" sheetId="2" r:id="rId2"/>
  </sheets>
  <definedNames>
    <definedName name="_xlnm.Print_Area" localSheetId="1">印刷用納付書!$A$1:$CL$33</definedName>
    <definedName name="_xlnm.Print_Area" localSheetId="0">入力票!$A$1:$C$18</definedName>
  </definedNames>
  <calcPr calcId="145621"/>
</workbook>
</file>

<file path=xl/calcChain.xml><?xml version="1.0" encoding="utf-8"?>
<calcChain xmlns="http://schemas.openxmlformats.org/spreadsheetml/2006/main">
  <c r="E26" i="2" l="1"/>
  <c r="AF12" i="2" l="1"/>
  <c r="AH27" i="2"/>
  <c r="AH26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H16" i="2"/>
  <c r="AG16" i="2"/>
  <c r="AF13" i="2"/>
  <c r="AF11" i="2"/>
  <c r="AV7" i="2"/>
  <c r="AJ6" i="2"/>
  <c r="BK27" i="2"/>
  <c r="BK26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K16" i="2"/>
  <c r="BJ16" i="2"/>
  <c r="BI13" i="2"/>
  <c r="BI12" i="2"/>
  <c r="BI11" i="2"/>
  <c r="BY7" i="2"/>
  <c r="BM6" i="2"/>
  <c r="D16" i="2"/>
  <c r="E16" i="2"/>
  <c r="C13" i="2"/>
  <c r="S7" i="2"/>
  <c r="G6" i="2"/>
  <c r="C12" i="2"/>
  <c r="C11" i="2"/>
  <c r="E28" i="2"/>
  <c r="E27" i="2"/>
  <c r="AC24" i="2" l="1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AA20" i="2"/>
  <c r="Z20" i="2"/>
  <c r="U20" i="2"/>
  <c r="S20" i="2"/>
  <c r="O20" i="2"/>
  <c r="M20" i="2"/>
  <c r="L20" i="2"/>
  <c r="K20" i="2"/>
  <c r="I20" i="2"/>
  <c r="Y20" i="2"/>
  <c r="X20" i="2"/>
  <c r="W20" i="2"/>
  <c r="V20" i="2"/>
  <c r="T20" i="2"/>
  <c r="R20" i="2"/>
  <c r="Q20" i="2"/>
  <c r="P20" i="2"/>
  <c r="N20" i="2"/>
  <c r="J20" i="2"/>
  <c r="AB20" i="2"/>
  <c r="AC20" i="2"/>
  <c r="A20" i="2" l="1"/>
  <c r="B14" i="4"/>
  <c r="BF25" i="2" l="1"/>
  <c r="BD25" i="2"/>
  <c r="BB25" i="2"/>
  <c r="AZ25" i="2"/>
  <c r="AX25" i="2"/>
  <c r="AV25" i="2"/>
  <c r="AT25" i="2"/>
  <c r="AR25" i="2"/>
  <c r="AP25" i="2"/>
  <c r="AN25" i="2"/>
  <c r="AL25" i="2"/>
  <c r="CH25" i="2"/>
  <c r="CF25" i="2"/>
  <c r="CD25" i="2"/>
  <c r="CB25" i="2"/>
  <c r="BZ25" i="2"/>
  <c r="BX25" i="2"/>
  <c r="BV25" i="2"/>
  <c r="BT25" i="2"/>
  <c r="BR25" i="2"/>
  <c r="BP25" i="2"/>
  <c r="CG25" i="2"/>
  <c r="CC25" i="2"/>
  <c r="BY25" i="2"/>
  <c r="BW25" i="2"/>
  <c r="BS25" i="2"/>
  <c r="BO25" i="2"/>
  <c r="BE25" i="2"/>
  <c r="BC25" i="2"/>
  <c r="BA25" i="2"/>
  <c r="AY25" i="2"/>
  <c r="AW25" i="2"/>
  <c r="AU25" i="2"/>
  <c r="AS25" i="2"/>
  <c r="AQ25" i="2"/>
  <c r="AO25" i="2"/>
  <c r="AM25" i="2"/>
  <c r="CI25" i="2"/>
  <c r="CE25" i="2"/>
  <c r="CA25" i="2"/>
  <c r="BU25" i="2"/>
  <c r="BQ25" i="2"/>
  <c r="AB25" i="2"/>
  <c r="Z25" i="2"/>
  <c r="X25" i="2"/>
  <c r="V25" i="2"/>
  <c r="T25" i="2"/>
  <c r="R25" i="2"/>
  <c r="P25" i="2"/>
  <c r="N25" i="2"/>
  <c r="L25" i="2"/>
  <c r="J25" i="2"/>
  <c r="AC25" i="2"/>
  <c r="AA25" i="2"/>
  <c r="Y25" i="2"/>
  <c r="W25" i="2"/>
  <c r="U25" i="2"/>
  <c r="S25" i="2"/>
  <c r="Q25" i="2"/>
  <c r="O25" i="2"/>
  <c r="M25" i="2"/>
  <c r="K25" i="2"/>
  <c r="I25" i="2"/>
</calcChain>
</file>

<file path=xl/sharedStrings.xml><?xml version="1.0" encoding="utf-8"?>
<sst xmlns="http://schemas.openxmlformats.org/spreadsheetml/2006/main" count="221" uniqueCount="116">
  <si>
    <t>080004</t>
  </si>
  <si>
    <t>茨　城　県</t>
  </si>
  <si>
    <t>茨城県</t>
  </si>
  <si>
    <t>領収済通知書　公</t>
  </si>
  <si>
    <t>都道府県コード</t>
  </si>
  <si>
    <t>口　座　番　号</t>
  </si>
  <si>
    <t>加　　入　　者</t>
  </si>
  <si>
    <t>百</t>
  </si>
  <si>
    <t>円</t>
  </si>
  <si>
    <t>重加算金</t>
  </si>
  <si>
    <t>課税事務所</t>
  </si>
  <si>
    <t>取りまとめ店</t>
  </si>
  <si>
    <t>合計額</t>
    <rPh sb="0" eb="2">
      <t>ゴウケイ</t>
    </rPh>
    <rPh sb="2" eb="3">
      <t>ガク</t>
    </rPh>
    <phoneticPr fontId="1"/>
  </si>
  <si>
    <t>課税年度</t>
    <rPh sb="0" eb="2">
      <t>カゼイ</t>
    </rPh>
    <rPh sb="2" eb="4">
      <t>ネンド</t>
    </rPh>
    <phoneticPr fontId="1"/>
  </si>
  <si>
    <t>年号</t>
    <rPh sb="0" eb="2">
      <t>ネンゴウ</t>
    </rPh>
    <phoneticPr fontId="1"/>
  </si>
  <si>
    <t>年度</t>
    <rPh sb="0" eb="2">
      <t>ネンド</t>
    </rPh>
    <phoneticPr fontId="1"/>
  </si>
  <si>
    <t>県税</t>
    <rPh sb="0" eb="2">
      <t>ケンゼイ</t>
    </rPh>
    <phoneticPr fontId="1"/>
  </si>
  <si>
    <t>税目</t>
    <rPh sb="0" eb="1">
      <t>ゼイモク</t>
    </rPh>
    <phoneticPr fontId="1"/>
  </si>
  <si>
    <t>税額</t>
    <rPh sb="0" eb="2">
      <t>ゼイガク</t>
    </rPh>
    <phoneticPr fontId="1"/>
  </si>
  <si>
    <t>延滞金</t>
    <rPh sb="0" eb="3">
      <t>エンタイキン</t>
    </rPh>
    <phoneticPr fontId="1"/>
  </si>
  <si>
    <t>過少申告加算金</t>
    <rPh sb="0" eb="2">
      <t>カショウ</t>
    </rPh>
    <rPh sb="2" eb="4">
      <t>シンコク</t>
    </rPh>
    <rPh sb="4" eb="7">
      <t>カサンキン</t>
    </rPh>
    <phoneticPr fontId="1"/>
  </si>
  <si>
    <t>不申告加算金</t>
    <rPh sb="0" eb="1">
      <t>フ</t>
    </rPh>
    <rPh sb="1" eb="3">
      <t>シンコク</t>
    </rPh>
    <rPh sb="3" eb="6">
      <t>カサンキン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</si>
  <si>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</si>
  <si>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</si>
  <si>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</si>
  <si>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</si>
  <si>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税</t>
    <rPh sb="0" eb="1">
      <t>ゼイ</t>
    </rPh>
    <phoneticPr fontId="1"/>
  </si>
  <si>
    <t>重加算金</t>
    <rPh sb="0" eb="1">
      <t>ジュウ</t>
    </rPh>
    <rPh sb="1" eb="4">
      <t>カサンキン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</si>
  <si>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</si>
  <si>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</si>
  <si>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</si>
  <si>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明治</t>
    <rPh sb="0" eb="2">
      <t>メイジ</t>
    </rPh>
    <phoneticPr fontId="1"/>
  </si>
  <si>
    <t>水戸県税事務所</t>
    <rPh sb="0" eb="2">
      <t>ミト</t>
    </rPh>
    <rPh sb="2" eb="4">
      <t>ケンゼイ</t>
    </rPh>
    <rPh sb="4" eb="6">
      <t>ジム</t>
    </rPh>
    <rPh sb="6" eb="7">
      <t>ショ</t>
    </rPh>
    <phoneticPr fontId="1"/>
  </si>
  <si>
    <t>00190-6-960201</t>
    <phoneticPr fontId="1"/>
  </si>
  <si>
    <t>常陸太田県税事務所高萩支所</t>
    <rPh sb="0" eb="4">
      <t>ヒタチオオタ</t>
    </rPh>
    <rPh sb="4" eb="6">
      <t>ケンゼイ</t>
    </rPh>
    <rPh sb="6" eb="8">
      <t>ジム</t>
    </rPh>
    <rPh sb="8" eb="9">
      <t>ショ</t>
    </rPh>
    <rPh sb="9" eb="11">
      <t>タカハギ</t>
    </rPh>
    <rPh sb="11" eb="12">
      <t>シ</t>
    </rPh>
    <rPh sb="12" eb="13">
      <t>ショ</t>
    </rPh>
    <phoneticPr fontId="1"/>
  </si>
  <si>
    <t>00120-0-960204</t>
    <phoneticPr fontId="1"/>
  </si>
  <si>
    <t>常陽銀行　県庁支店</t>
    <rPh sb="0" eb="2">
      <t>ジョウヨウ</t>
    </rPh>
    <rPh sb="2" eb="4">
      <t>ギンコウ</t>
    </rPh>
    <rPh sb="5" eb="7">
      <t>ケンチョウ</t>
    </rPh>
    <rPh sb="7" eb="9">
      <t>シテン</t>
    </rPh>
    <phoneticPr fontId="1"/>
  </si>
  <si>
    <t>常陽銀行　太田支店</t>
    <rPh sb="0" eb="2">
      <t>ジョウヨウ</t>
    </rPh>
    <rPh sb="2" eb="4">
      <t>ギンコウ</t>
    </rPh>
    <rPh sb="5" eb="7">
      <t>オオタ</t>
    </rPh>
    <rPh sb="7" eb="9">
      <t>シテン</t>
    </rPh>
    <phoneticPr fontId="1"/>
  </si>
  <si>
    <t>行方県税事務所</t>
    <rPh sb="0" eb="2">
      <t>ナメカタ</t>
    </rPh>
    <rPh sb="2" eb="4">
      <t>ケンゼイ</t>
    </rPh>
    <rPh sb="4" eb="6">
      <t>ジム</t>
    </rPh>
    <rPh sb="6" eb="7">
      <t>ショ</t>
    </rPh>
    <phoneticPr fontId="1"/>
  </si>
  <si>
    <t>茨城県水戸県税事務所</t>
    <rPh sb="0" eb="3">
      <t>イバラキケン</t>
    </rPh>
    <rPh sb="3" eb="5">
      <t>ミト</t>
    </rPh>
    <rPh sb="5" eb="7">
      <t>ケンゼイ</t>
    </rPh>
    <rPh sb="7" eb="9">
      <t>ジム</t>
    </rPh>
    <rPh sb="9" eb="10">
      <t>ショ</t>
    </rPh>
    <phoneticPr fontId="1"/>
  </si>
  <si>
    <t>00120-0-960204</t>
    <phoneticPr fontId="1"/>
  </si>
  <si>
    <t>茨城県常陸太田県税事務所</t>
    <rPh sb="0" eb="3">
      <t>イバラキケン</t>
    </rPh>
    <rPh sb="3" eb="7">
      <t>ヒタチオオタ</t>
    </rPh>
    <rPh sb="7" eb="9">
      <t>ケンゼイ</t>
    </rPh>
    <rPh sb="9" eb="11">
      <t>ジム</t>
    </rPh>
    <rPh sb="11" eb="12">
      <t>ショ</t>
    </rPh>
    <phoneticPr fontId="1"/>
  </si>
  <si>
    <t>00150-5-960207</t>
    <phoneticPr fontId="1"/>
  </si>
  <si>
    <t>茨城県行方県税事務所</t>
    <rPh sb="0" eb="3">
      <t>イバラキケン</t>
    </rPh>
    <rPh sb="3" eb="5">
      <t>ナメカタ</t>
    </rPh>
    <rPh sb="5" eb="7">
      <t>ケンゼイ</t>
    </rPh>
    <rPh sb="7" eb="9">
      <t>ジム</t>
    </rPh>
    <rPh sb="9" eb="10">
      <t>ショ</t>
    </rPh>
    <phoneticPr fontId="1"/>
  </si>
  <si>
    <t>常陽銀行　麻生支店</t>
    <rPh sb="0" eb="2">
      <t>ジョウヨウ</t>
    </rPh>
    <rPh sb="2" eb="4">
      <t>ギンコウ</t>
    </rPh>
    <rPh sb="5" eb="7">
      <t>アソウ</t>
    </rPh>
    <rPh sb="7" eb="9">
      <t>シテン</t>
    </rPh>
    <phoneticPr fontId="1"/>
  </si>
  <si>
    <t>土浦県税事務所稲敷支所</t>
    <rPh sb="0" eb="2">
      <t>ツチウラ</t>
    </rPh>
    <rPh sb="2" eb="4">
      <t>ケンゼイ</t>
    </rPh>
    <rPh sb="4" eb="6">
      <t>ジム</t>
    </rPh>
    <rPh sb="6" eb="7">
      <t>ショ</t>
    </rPh>
    <rPh sb="7" eb="9">
      <t>イナシキ</t>
    </rPh>
    <rPh sb="9" eb="11">
      <t>シショ</t>
    </rPh>
    <phoneticPr fontId="1"/>
  </si>
  <si>
    <t>00170-8-960209</t>
    <phoneticPr fontId="1"/>
  </si>
  <si>
    <t>茨城県土浦県税事務所</t>
    <rPh sb="0" eb="3">
      <t>イバラキケン</t>
    </rPh>
    <rPh sb="3" eb="5">
      <t>ツチウラ</t>
    </rPh>
    <rPh sb="5" eb="7">
      <t>ケンゼイ</t>
    </rPh>
    <rPh sb="7" eb="9">
      <t>ジム</t>
    </rPh>
    <rPh sb="9" eb="10">
      <t>ショ</t>
    </rPh>
    <phoneticPr fontId="1"/>
  </si>
  <si>
    <t>常陽銀行　土浦支店</t>
    <rPh sb="0" eb="2">
      <t>ジョウヨウ</t>
    </rPh>
    <rPh sb="2" eb="4">
      <t>ギンコウ</t>
    </rPh>
    <rPh sb="5" eb="7">
      <t>ツチウラ</t>
    </rPh>
    <rPh sb="7" eb="9">
      <t>シテン</t>
    </rPh>
    <phoneticPr fontId="1"/>
  </si>
  <si>
    <t>土浦県税事務所</t>
    <rPh sb="0" eb="2">
      <t>ツチウラ</t>
    </rPh>
    <rPh sb="2" eb="4">
      <t>ケンゼイ</t>
    </rPh>
    <rPh sb="4" eb="6">
      <t>ジム</t>
    </rPh>
    <rPh sb="6" eb="7">
      <t>ショ</t>
    </rPh>
    <phoneticPr fontId="1"/>
  </si>
  <si>
    <t>00170-8-960209</t>
    <phoneticPr fontId="1"/>
  </si>
  <si>
    <t>筑西県税事務所</t>
    <rPh sb="0" eb="2">
      <t>チクセイ</t>
    </rPh>
    <rPh sb="2" eb="4">
      <t>ケンゼイ</t>
    </rPh>
    <rPh sb="4" eb="6">
      <t>ジム</t>
    </rPh>
    <rPh sb="6" eb="7">
      <t>ショ</t>
    </rPh>
    <phoneticPr fontId="1"/>
  </si>
  <si>
    <t>00110-3-960211</t>
    <phoneticPr fontId="1"/>
  </si>
  <si>
    <t>茨城県筑西県税事務所</t>
    <rPh sb="0" eb="3">
      <t>イバラキケン</t>
    </rPh>
    <rPh sb="3" eb="5">
      <t>チクセイ</t>
    </rPh>
    <rPh sb="5" eb="7">
      <t>ケンゼイ</t>
    </rPh>
    <rPh sb="7" eb="9">
      <t>ジム</t>
    </rPh>
    <rPh sb="9" eb="10">
      <t>ショ</t>
    </rPh>
    <phoneticPr fontId="1"/>
  </si>
  <si>
    <t>常陽銀行　下館支店</t>
    <rPh sb="0" eb="2">
      <t>ジョウヨウ</t>
    </rPh>
    <rPh sb="2" eb="4">
      <t>ギンコウ</t>
    </rPh>
    <rPh sb="5" eb="7">
      <t>シモダテ</t>
    </rPh>
    <rPh sb="7" eb="9">
      <t>シテン</t>
    </rPh>
    <phoneticPr fontId="1"/>
  </si>
  <si>
    <t>筑西県税事務所境支所</t>
    <rPh sb="0" eb="2">
      <t>チクセイ</t>
    </rPh>
    <rPh sb="2" eb="4">
      <t>ケンゼイ</t>
    </rPh>
    <rPh sb="4" eb="6">
      <t>ジム</t>
    </rPh>
    <rPh sb="6" eb="7">
      <t>ショ</t>
    </rPh>
    <rPh sb="7" eb="8">
      <t>サカイ</t>
    </rPh>
    <rPh sb="8" eb="10">
      <t>シショ</t>
    </rPh>
    <phoneticPr fontId="1"/>
  </si>
  <si>
    <t>00110-3-960211</t>
    <phoneticPr fontId="1"/>
  </si>
  <si>
    <t>水戸県税事務所</t>
    <rPh sb="0" eb="2">
      <t>ミト</t>
    </rPh>
    <rPh sb="2" eb="4">
      <t>ケンゼイ</t>
    </rPh>
    <rPh sb="4" eb="6">
      <t>ジム</t>
    </rPh>
    <rPh sb="6" eb="7">
      <t>ショ</t>
    </rPh>
    <phoneticPr fontId="1"/>
  </si>
  <si>
    <t>常陸太田県税事務所</t>
    <rPh sb="0" eb="4">
      <t>ヒタチオオタ</t>
    </rPh>
    <rPh sb="4" eb="6">
      <t>ケンゼイ</t>
    </rPh>
    <rPh sb="6" eb="8">
      <t>ジム</t>
    </rPh>
    <rPh sb="8" eb="9">
      <t>ショ</t>
    </rPh>
    <phoneticPr fontId="1"/>
  </si>
  <si>
    <t>行方県税事務所</t>
    <rPh sb="0" eb="2">
      <t>ナメカタ</t>
    </rPh>
    <rPh sb="2" eb="4">
      <t>ケンゼイ</t>
    </rPh>
    <rPh sb="4" eb="6">
      <t>ジム</t>
    </rPh>
    <rPh sb="6" eb="7">
      <t>ショ</t>
    </rPh>
    <phoneticPr fontId="1"/>
  </si>
  <si>
    <r>
      <t>①以下の事項について</t>
    </r>
    <r>
      <rPr>
        <sz val="14"/>
        <color rgb="FFFF0000"/>
        <rFont val="ＭＳ ゴシック"/>
        <family val="3"/>
        <charset val="128"/>
      </rPr>
      <t>記入または選択</t>
    </r>
    <r>
      <rPr>
        <sz val="14"/>
        <color rgb="FF002060"/>
        <rFont val="ＭＳ ゴシック"/>
        <family val="3"/>
        <charset val="128"/>
      </rPr>
      <t>してください（※の項目は必須項目です）。</t>
    </r>
    <rPh sb="1" eb="3">
      <t>イカ</t>
    </rPh>
    <rPh sb="4" eb="6">
      <t>ジコウ</t>
    </rPh>
    <rPh sb="10" eb="12">
      <t>キニュウ</t>
    </rPh>
    <rPh sb="15" eb="17">
      <t>センタク</t>
    </rPh>
    <phoneticPr fontId="1"/>
  </si>
  <si>
    <t>管轄の県税事務所を選択してください。</t>
    <rPh sb="0" eb="2">
      <t>カンカツ</t>
    </rPh>
    <rPh sb="3" eb="5">
      <t>ケンゼイ</t>
    </rPh>
    <rPh sb="5" eb="7">
      <t>ジム</t>
    </rPh>
    <rPh sb="7" eb="8">
      <t>ショ</t>
    </rPh>
    <rPh sb="9" eb="11">
      <t>センタク</t>
    </rPh>
    <phoneticPr fontId="1"/>
  </si>
  <si>
    <t>所在地を記入してください。</t>
    <rPh sb="0" eb="3">
      <t>ショザイチ</t>
    </rPh>
    <rPh sb="4" eb="6">
      <t>キニュウ</t>
    </rPh>
    <phoneticPr fontId="1"/>
  </si>
  <si>
    <t>氏名（法人名）を記入してください。</t>
    <rPh sb="0" eb="2">
      <t>シメイ</t>
    </rPh>
    <rPh sb="3" eb="5">
      <t>ホウジン</t>
    </rPh>
    <rPh sb="5" eb="6">
      <t>メイ</t>
    </rPh>
    <rPh sb="8" eb="10">
      <t>キニュウ</t>
    </rPh>
    <phoneticPr fontId="1"/>
  </si>
  <si>
    <t>元号を選択してください。</t>
    <rPh sb="0" eb="2">
      <t>ゲンゴウ</t>
    </rPh>
    <rPh sb="3" eb="5">
      <t>センタク</t>
    </rPh>
    <phoneticPr fontId="1"/>
  </si>
  <si>
    <t>税額（本税）を記入してください。</t>
    <rPh sb="0" eb="2">
      <t>ゼイガク</t>
    </rPh>
    <rPh sb="3" eb="4">
      <t>ホン</t>
    </rPh>
    <rPh sb="4" eb="5">
      <t>ゼイ</t>
    </rPh>
    <rPh sb="7" eb="9">
      <t>キニュウ</t>
    </rPh>
    <phoneticPr fontId="1"/>
  </si>
  <si>
    <t>延滞金を記入してください。</t>
    <rPh sb="0" eb="2">
      <t>エンタイ</t>
    </rPh>
    <rPh sb="2" eb="3">
      <t>キン</t>
    </rPh>
    <rPh sb="4" eb="6">
      <t>キニュウ</t>
    </rPh>
    <phoneticPr fontId="1"/>
  </si>
  <si>
    <t>過少申告加算金を記入してください。</t>
    <rPh sb="0" eb="2">
      <t>カショウ</t>
    </rPh>
    <rPh sb="2" eb="4">
      <t>シンコク</t>
    </rPh>
    <rPh sb="4" eb="7">
      <t>カサンキン</t>
    </rPh>
    <rPh sb="8" eb="10">
      <t>キニュウ</t>
    </rPh>
    <phoneticPr fontId="1"/>
  </si>
  <si>
    <t>不申告加算金を記入してください。</t>
    <rPh sb="0" eb="3">
      <t>フシンコク</t>
    </rPh>
    <rPh sb="3" eb="6">
      <t>カサンキン</t>
    </rPh>
    <rPh sb="7" eb="9">
      <t>キニュウ</t>
    </rPh>
    <phoneticPr fontId="1"/>
  </si>
  <si>
    <t>重加算金を記入してください。</t>
    <rPh sb="0" eb="1">
      <t>ジュウ</t>
    </rPh>
    <rPh sb="1" eb="4">
      <t>カサンキン</t>
    </rPh>
    <rPh sb="5" eb="7">
      <t>キニュウ</t>
    </rPh>
    <phoneticPr fontId="1"/>
  </si>
  <si>
    <t>自動で計算されます。</t>
    <rPh sb="0" eb="2">
      <t>ジドウ</t>
    </rPh>
    <rPh sb="3" eb="5">
      <t>ケイサン</t>
    </rPh>
    <phoneticPr fontId="1"/>
  </si>
  <si>
    <t>納期限を記入してください。</t>
    <rPh sb="0" eb="3">
      <t>ノウキゲン</t>
    </rPh>
    <rPh sb="4" eb="6">
      <t>キニュウ</t>
    </rPh>
    <phoneticPr fontId="1"/>
  </si>
  <si>
    <t>③印刷された用紙は、点線で３枚に切り取り、３枚１組で使用してください。</t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</si>
  <si>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課税県税</t>
    </r>
    <r>
      <rPr>
        <sz val="11"/>
        <color rgb="FFFF0000"/>
        <rFont val="ＭＳ ゴシック"/>
        <family val="3"/>
        <charset val="128"/>
      </rPr>
      <t>【選択】</t>
    </r>
    <rPh sb="1" eb="3">
      <t>カゼイ</t>
    </rPh>
    <rPh sb="3" eb="5">
      <t>ケンゼイ</t>
    </rPh>
    <rPh sb="6" eb="8">
      <t>センタク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</si>
  <si>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住所</t>
    </r>
    <r>
      <rPr>
        <sz val="11"/>
        <color rgb="FFFF0000"/>
        <rFont val="ＭＳ ゴシック"/>
        <family val="3"/>
        <charset val="128"/>
      </rPr>
      <t>【記入】</t>
    </r>
    <rPh sb="1" eb="3">
      <t>ジュウショ</t>
    </rPh>
    <rPh sb="4" eb="6">
      <t>キニュウ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</si>
  <si>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氏名等</t>
    </r>
    <r>
      <rPr>
        <sz val="11"/>
        <color rgb="FFFF0000"/>
        <rFont val="ＭＳ ゴシック"/>
        <family val="3"/>
        <charset val="128"/>
      </rPr>
      <t>【記入】</t>
    </r>
    <rPh sb="1" eb="3">
      <t>シメイ</t>
    </rPh>
    <rPh sb="3" eb="4">
      <t>トウ</t>
    </rPh>
    <rPh sb="5" eb="7">
      <t>キニュウ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</si>
  <si>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課税年度</t>
    </r>
    <r>
      <rPr>
        <sz val="11"/>
        <color rgb="FFFF0000"/>
        <rFont val="ＭＳ ゴシック"/>
        <family val="3"/>
        <charset val="128"/>
      </rPr>
      <t>【記入】</t>
    </r>
    <rPh sb="1" eb="3">
      <t>カゼイ</t>
    </rPh>
    <rPh sb="3" eb="5">
      <t>ネンド</t>
    </rPh>
    <rPh sb="6" eb="8">
      <t>キニュウ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</si>
  <si>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税額</t>
    </r>
    <r>
      <rPr>
        <sz val="11"/>
        <color rgb="FFFF0000"/>
        <rFont val="ＭＳ ゴシック"/>
        <family val="3"/>
        <charset val="128"/>
      </rPr>
      <t>【記入】</t>
    </r>
    <rPh sb="1" eb="3">
      <t>ゼイガク</t>
    </rPh>
    <rPh sb="4" eb="6">
      <t>キニュウ</t>
    </rPh>
    <phoneticPr fontId="1"/>
  </si>
  <si>
    <r>
      <t>合計額</t>
    </r>
    <r>
      <rPr>
        <sz val="11"/>
        <color rgb="FFFF0000"/>
        <rFont val="ＭＳ ゴシック"/>
        <family val="3"/>
        <charset val="128"/>
      </rPr>
      <t>【自動入力】</t>
    </r>
    <rPh sb="0" eb="2">
      <t>ゴウケイ</t>
    </rPh>
    <rPh sb="2" eb="3">
      <t>ガク</t>
    </rPh>
    <rPh sb="4" eb="6">
      <t>ジドウ</t>
    </rPh>
    <rPh sb="6" eb="8">
      <t>ニュウリョク</t>
    </rPh>
    <phoneticPr fontId="1"/>
  </si>
  <si>
    <r>
      <t>納期限</t>
    </r>
    <r>
      <rPr>
        <sz val="11"/>
        <color rgb="FFFF0000"/>
        <rFont val="ＭＳ ゴシック"/>
        <family val="3"/>
        <charset val="128"/>
      </rPr>
      <t>【記入】</t>
    </r>
    <rPh sb="0" eb="3">
      <t>ノウキゲン</t>
    </rPh>
    <rPh sb="4" eb="6">
      <t>キニュウ</t>
    </rPh>
    <phoneticPr fontId="1"/>
  </si>
  <si>
    <t>水戸市笠原町978番6</t>
    <rPh sb="0" eb="3">
      <t>ミトシ</t>
    </rPh>
    <rPh sb="3" eb="6">
      <t>カサハラチョウ</t>
    </rPh>
    <rPh sb="9" eb="10">
      <t>バン</t>
    </rPh>
    <phoneticPr fontId="1"/>
  </si>
  <si>
    <t>茨城　太郎</t>
    <rPh sb="0" eb="2">
      <t>イバラキ</t>
    </rPh>
    <rPh sb="3" eb="5">
      <t>タロウ</t>
    </rPh>
    <phoneticPr fontId="1"/>
  </si>
  <si>
    <t>　＜申告者＞</t>
    <rPh sb="2" eb="4">
      <t>シンコク</t>
    </rPh>
    <rPh sb="4" eb="5">
      <t>シャ</t>
    </rPh>
    <phoneticPr fontId="1"/>
  </si>
  <si>
    <t>　　所在地及び氏名又は名称</t>
    <rPh sb="2" eb="5">
      <t>ショザイチ</t>
    </rPh>
    <rPh sb="5" eb="6">
      <t>オヨ</t>
    </rPh>
    <rPh sb="7" eb="9">
      <t>シメイ</t>
    </rPh>
    <rPh sb="9" eb="10">
      <t>マタ</t>
    </rPh>
    <rPh sb="11" eb="13">
      <t>メイショウ</t>
    </rPh>
    <phoneticPr fontId="1"/>
  </si>
  <si>
    <t>06</t>
  </si>
  <si>
    <t>※店舗名【記入】</t>
    <rPh sb="1" eb="3">
      <t>テンポ</t>
    </rPh>
    <rPh sb="3" eb="4">
      <t>メイ</t>
    </rPh>
    <rPh sb="5" eb="7">
      <t>キニュウ</t>
    </rPh>
    <phoneticPr fontId="1"/>
  </si>
  <si>
    <t>茨城商店</t>
    <rPh sb="0" eb="2">
      <t>イバラキ</t>
    </rPh>
    <rPh sb="2" eb="4">
      <t>ショウテン</t>
    </rPh>
    <phoneticPr fontId="1"/>
  </si>
  <si>
    <t>店舗名を記入してください。</t>
    <rPh sb="0" eb="2">
      <t>テンポ</t>
    </rPh>
    <rPh sb="2" eb="3">
      <t>メイ</t>
    </rPh>
    <rPh sb="4" eb="6">
      <t>キニュウ</t>
    </rPh>
    <phoneticPr fontId="1"/>
  </si>
  <si>
    <t>領収日付印</t>
    <phoneticPr fontId="1"/>
  </si>
  <si>
    <t>納期限</t>
    <rPh sb="0" eb="3">
      <t>ノウキゲン</t>
    </rPh>
    <phoneticPr fontId="1"/>
  </si>
  <si>
    <t>指定金融
機 関 名
(取りまとめ店)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</si>
  <si>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</si>
  <si>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</si>
  <si>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</si>
  <si>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</si>
  <si>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</si>
  <si>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</si>
  <si>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r>
      <rPr>
        <sz val="4.5"/>
        <color theme="1"/>
        <rFont val="ＭＳ ゴシック"/>
        <family val="3"/>
        <charset val="128"/>
      </rPr>
      <t>ゆうちょ銀行　東京貯金事務センター</t>
    </r>
    <r>
      <rPr>
        <sz val="5"/>
        <color theme="1"/>
        <rFont val="ＭＳ ゴシック"/>
        <family val="2"/>
        <charset val="128"/>
      </rPr>
      <t xml:space="preserve">
〒330-9794</t>
    </r>
    <rPh sb="4" eb="6">
      <t>ギンコウ</t>
    </rPh>
    <rPh sb="7" eb="9">
      <t>トウキョウ</t>
    </rPh>
    <rPh sb="9" eb="11">
      <t>チョキン</t>
    </rPh>
    <rPh sb="11" eb="13">
      <t>ジム</t>
    </rPh>
    <phoneticPr fontId="1"/>
  </si>
  <si>
    <t>上記金額領収済につき通知します。
（都道府県保管）</t>
    <rPh sb="2" eb="4">
      <t>キンガク</t>
    </rPh>
    <rPh sb="4" eb="6">
      <t>リョウシュウ</t>
    </rPh>
    <rPh sb="6" eb="7">
      <t>ズ</t>
    </rPh>
    <rPh sb="18" eb="22">
      <t>トドウフケン</t>
    </rPh>
    <rPh sb="22" eb="24">
      <t>ホカン</t>
    </rPh>
    <phoneticPr fontId="1"/>
  </si>
  <si>
    <t>納付書（原符）　公</t>
    <rPh sb="0" eb="3">
      <t>ノウフショ</t>
    </rPh>
    <rPh sb="4" eb="5">
      <t>ハラ</t>
    </rPh>
    <rPh sb="5" eb="6">
      <t>フ</t>
    </rPh>
    <phoneticPr fontId="1"/>
  </si>
  <si>
    <t>上記のとおり納付します。
（金融機関保管）</t>
    <rPh sb="6" eb="8">
      <t>ノウフ</t>
    </rPh>
    <rPh sb="14" eb="16">
      <t>キンユウ</t>
    </rPh>
    <rPh sb="16" eb="18">
      <t>キカン</t>
    </rPh>
    <rPh sb="18" eb="20">
      <t>ホカン</t>
    </rPh>
    <phoneticPr fontId="1"/>
  </si>
  <si>
    <t>日計</t>
    <rPh sb="0" eb="2">
      <t>ニッケイ</t>
    </rPh>
    <phoneticPr fontId="1"/>
  </si>
  <si>
    <t>口</t>
    <rPh sb="0" eb="1">
      <t>クチ</t>
    </rPh>
    <phoneticPr fontId="1"/>
  </si>
  <si>
    <t>円</t>
    <rPh sb="0" eb="1">
      <t>エン</t>
    </rPh>
    <phoneticPr fontId="1"/>
  </si>
  <si>
    <t>領収書　　　公</t>
    <phoneticPr fontId="1"/>
  </si>
  <si>
    <t>上記のとおり領収しました。
（納税者保管）</t>
    <rPh sb="6" eb="8">
      <t>リョウシュウ</t>
    </rPh>
    <rPh sb="15" eb="18">
      <t>ノウゼイシャ</t>
    </rPh>
    <phoneticPr fontId="1"/>
  </si>
  <si>
    <t>茨城県</t>
    <phoneticPr fontId="1"/>
  </si>
  <si>
    <t>↓　　　線に沿って切り取り、金融機関で納付してください。</t>
    <phoneticPr fontId="1"/>
  </si>
  <si>
    <t>↑　　　線に沿って切り取り，金融機関で納付してください。</t>
    <phoneticPr fontId="1"/>
  </si>
  <si>
    <t>県たばこ</t>
    <rPh sb="0" eb="1">
      <t>ケン</t>
    </rPh>
    <phoneticPr fontId="1"/>
  </si>
  <si>
    <t>②必要項目を入力したら、シート「印刷用納付書」からＡ４の用紙で印刷します。</t>
    <rPh sb="16" eb="19">
      <t>インサツヨウ</t>
    </rPh>
    <rPh sb="28" eb="30">
      <t>ヨウシ</t>
    </rPh>
    <phoneticPr fontId="1"/>
  </si>
  <si>
    <t>令和</t>
    <rPh sb="0" eb="2">
      <t>レイワ</t>
    </rPh>
    <phoneticPr fontId="1"/>
  </si>
  <si>
    <t>年度を記入してください。</t>
    <rPh sb="0" eb="2">
      <t>ネンド</t>
    </rPh>
    <rPh sb="3" eb="5">
      <t>キニュウ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</si>
  <si>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年号</t>
    </r>
    <rPh sb="1" eb="3">
      <t>ネンゴウ</t>
    </rPh>
    <phoneticPr fontId="1"/>
  </si>
  <si>
    <t>（令和３年10月１日手持品課税用　　茨城県）</t>
    <rPh sb="1" eb="3">
      <t>レイワ</t>
    </rPh>
    <rPh sb="4" eb="5">
      <t>ネン</t>
    </rPh>
    <rPh sb="7" eb="8">
      <t>ガツ</t>
    </rPh>
    <rPh sb="9" eb="10">
      <t>ニチ</t>
    </rPh>
    <rPh sb="10" eb="12">
      <t>テモチ</t>
    </rPh>
    <rPh sb="12" eb="13">
      <t>ヒン</t>
    </rPh>
    <rPh sb="13" eb="16">
      <t>カゼイヨウ</t>
    </rPh>
    <rPh sb="18" eb="21">
      <t>イバラキケン</t>
    </rPh>
    <phoneticPr fontId="1"/>
  </si>
  <si>
    <t>（令和３年10月１日手持品課税用　　茨城県）</t>
    <rPh sb="10" eb="12">
      <t>テモチ</t>
    </rPh>
    <rPh sb="12" eb="13">
      <t>ヒン</t>
    </rPh>
    <rPh sb="13" eb="16">
      <t>カゼイヨウ</t>
    </rPh>
    <rPh sb="18" eb="21">
      <t>イバラキケン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</si>
</sst>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color theme="1"/>
      <name val="ＭＳ ゴシック"/>
      <family val="2"/>
      <charset val="128"/>
    </font>
    <font>
      <sz val="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4"/>
      <name val="ＭＳ ゴシック"/>
      <family val="3"/>
      <charset val="128"/>
    </font>
    <font>
      <sz val="5"/>
      <name val="ＭＳ ゴシック"/>
      <family val="3"/>
      <charset val="128"/>
    </font>
    <font>
      <sz val="9"/>
      <name val="ＭＳ ゴシック"/>
      <family val="3"/>
      <charset val="128"/>
    </font>
    <font>
      <sz val="4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11"/>
      <color indexed="8"/>
      <name val="ＭＳ ゴシック"/>
      <family val="3"/>
      <charset val="128"/>
    </font>
    <font>
      <sz val="14"/>
      <color rgb="FF002060"/>
      <name val="ＭＳ ゴシック"/>
      <family val="2"/>
      <charset val="128"/>
    </font>
    <font>
      <sz val="14"/>
      <color rgb="FFFF0000"/>
      <name val="ＭＳ ゴシック"/>
      <family val="3"/>
      <charset val="128"/>
    </font>
    <font>
      <sz val="14"/>
      <color rgb="FF00206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002060"/>
      <name val="ＭＳ Ｐゴシック"/>
      <family val="3"/>
      <charset val="128"/>
    </font>
    <font>
      <sz val="1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5"/>
      <color theme="1"/>
      <name val="ＭＳ ゴシック"/>
      <family val="2"/>
      <charset val="128"/>
    </font>
    <font>
      <sz val="4.5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Dot">
        <color indexed="64"/>
      </right>
      <top style="dashed">
        <color indexed="64"/>
      </top>
      <bottom/>
      <diagonal/>
    </border>
    <border>
      <left style="dashDot">
        <color indexed="64"/>
      </left>
      <right/>
      <top style="dashed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thin">
        <color indexed="64"/>
      </right>
      <top/>
      <bottom/>
      <diagonal/>
    </border>
    <border>
      <left/>
      <right style="dashDot">
        <color indexed="64"/>
      </right>
      <top/>
      <bottom style="dashed">
        <color indexed="64"/>
      </bottom>
      <diagonal/>
    </border>
    <border>
      <left style="dashDot">
        <color indexed="64"/>
      </left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vertical="center" shrinkToFit="1"/>
      <protection hidden="1"/>
    </xf>
    <xf numFmtId="0" fontId="5" fillId="0" borderId="2" xfId="0" applyFont="1" applyFill="1" applyBorder="1" applyAlignment="1" applyProtection="1">
      <alignment vertical="center" shrinkToFit="1"/>
      <protection hidden="1"/>
    </xf>
    <xf numFmtId="0" fontId="5" fillId="0" borderId="3" xfId="0" applyFont="1" applyFill="1" applyBorder="1" applyAlignment="1" applyProtection="1">
      <alignment vertical="center" shrinkToFit="1"/>
      <protection hidden="1"/>
    </xf>
    <xf numFmtId="0" fontId="5" fillId="0" borderId="4" xfId="0" applyFont="1" applyFill="1" applyBorder="1" applyAlignment="1" applyProtection="1">
      <alignment vertical="center" shrinkToFit="1"/>
      <protection hidden="1"/>
    </xf>
    <xf numFmtId="0" fontId="5" fillId="0" borderId="5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5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Border="1" applyAlignment="1" applyProtection="1">
      <alignment vertical="center" shrinkToFit="1"/>
      <protection hidden="1"/>
    </xf>
    <xf numFmtId="0" fontId="9" fillId="0" borderId="5" xfId="0" applyFont="1" applyFill="1" applyBorder="1" applyAlignment="1" applyProtection="1">
      <alignment vertical="center" shrinkToFit="1"/>
      <protection hidden="1"/>
    </xf>
    <xf numFmtId="0" fontId="13" fillId="0" borderId="5" xfId="0" applyFont="1" applyFill="1" applyBorder="1" applyAlignment="1" applyProtection="1">
      <alignment vertical="center" shrinkToFit="1"/>
      <protection hidden="1"/>
    </xf>
    <xf numFmtId="0" fontId="14" fillId="0" borderId="5" xfId="0" applyFont="1" applyFill="1" applyBorder="1" applyAlignment="1" applyProtection="1">
      <alignment vertical="center" shrinkToFit="1"/>
      <protection hidden="1"/>
    </xf>
    <xf numFmtId="0" fontId="10" fillId="0" borderId="5" xfId="0" applyFont="1" applyFill="1" applyBorder="1" applyAlignment="1" applyProtection="1">
      <alignment vertical="center" shrinkToFit="1"/>
      <protection hidden="1"/>
    </xf>
    <xf numFmtId="0" fontId="12" fillId="0" borderId="5" xfId="0" applyFont="1" applyFill="1" applyBorder="1" applyAlignment="1" applyProtection="1">
      <alignment vertical="justify" shrinkToFit="1"/>
      <protection hidden="1"/>
    </xf>
    <xf numFmtId="0" fontId="10" fillId="0" borderId="4" xfId="0" applyFont="1" applyFill="1" applyBorder="1" applyAlignment="1" applyProtection="1">
      <alignment vertical="center" shrinkToFit="1"/>
      <protection hidden="1"/>
    </xf>
    <xf numFmtId="0" fontId="9" fillId="0" borderId="4" xfId="0" applyFont="1" applyFill="1" applyBorder="1" applyAlignment="1" applyProtection="1">
      <alignment vertical="center" shrinkToFit="1"/>
      <protection hidden="1"/>
    </xf>
    <xf numFmtId="0" fontId="5" fillId="0" borderId="25" xfId="0" applyFont="1" applyFill="1" applyBorder="1" applyAlignment="1" applyProtection="1">
      <alignment vertical="center" shrinkToFit="1"/>
      <protection hidden="1"/>
    </xf>
    <xf numFmtId="0" fontId="5" fillId="0" borderId="26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distributed" vertical="center" shrinkToFit="1"/>
      <protection hidden="1"/>
    </xf>
    <xf numFmtId="0" fontId="2" fillId="0" borderId="0" xfId="0" applyFont="1" applyFill="1" applyBorder="1" applyAlignment="1" applyProtection="1">
      <alignment horizontal="distributed" vertical="center" shrinkToFit="1"/>
      <protection hidden="1"/>
    </xf>
    <xf numFmtId="0" fontId="2" fillId="0" borderId="26" xfId="0" applyFont="1" applyFill="1" applyBorder="1" applyAlignment="1" applyProtection="1">
      <alignment horizontal="left" vertical="center" shrinkToFi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38" fontId="0" fillId="2" borderId="14" xfId="1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>
      <alignment vertical="center" wrapText="1"/>
    </xf>
    <xf numFmtId="14" fontId="25" fillId="2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 shrinkToFit="1"/>
      <protection hidden="1"/>
    </xf>
    <xf numFmtId="0" fontId="12" fillId="0" borderId="11" xfId="0" applyFont="1" applyFill="1" applyBorder="1" applyAlignment="1" applyProtection="1">
      <alignment horizontal="center" vertical="center" shrinkToFit="1"/>
      <protection hidden="1"/>
    </xf>
    <xf numFmtId="0" fontId="12" fillId="0" borderId="23" xfId="0" applyFont="1" applyFill="1" applyBorder="1" applyAlignment="1" applyProtection="1">
      <alignment horizontal="center" vertical="center" shrinkToFit="1"/>
      <protection hidden="1"/>
    </xf>
    <xf numFmtId="0" fontId="11" fillId="0" borderId="6" xfId="0" applyFont="1" applyFill="1" applyBorder="1" applyAlignment="1" applyProtection="1">
      <alignment horizontal="center" vertical="center" shrinkToFit="1"/>
      <protection hidden="1"/>
    </xf>
    <xf numFmtId="0" fontId="11" fillId="0" borderId="29" xfId="0" applyFont="1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>
      <alignment horizontal="center" vertical="center" shrinkToFit="1"/>
    </xf>
    <xf numFmtId="0" fontId="11" fillId="0" borderId="28" xfId="0" applyFont="1" applyFill="1" applyBorder="1" applyAlignment="1" applyProtection="1">
      <alignment horizontal="center" vertical="center" shrinkToFit="1"/>
      <protection hidden="1"/>
    </xf>
    <xf numFmtId="0" fontId="11" fillId="0" borderId="7" xfId="0" applyFont="1" applyFill="1" applyBorder="1" applyAlignment="1" applyProtection="1">
      <alignment horizontal="center" vertical="center" shrinkToFit="1"/>
      <protection hidden="1"/>
    </xf>
    <xf numFmtId="0" fontId="11" fillId="0" borderId="20" xfId="0" applyFont="1" applyFill="1" applyBorder="1" applyAlignment="1" applyProtection="1">
      <alignment horizontal="center" vertical="center" shrinkToFit="1"/>
      <protection hidden="1"/>
    </xf>
    <xf numFmtId="0" fontId="11" fillId="0" borderId="6" xfId="0" applyFont="1" applyFill="1" applyBorder="1" applyAlignment="1" applyProtection="1">
      <alignment horizontal="center" vertical="center" wrapText="1" shrinkToFit="1"/>
      <protection hidden="1"/>
    </xf>
    <xf numFmtId="0" fontId="12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4" xfId="0" applyFont="1" applyFill="1" applyBorder="1" applyAlignment="1" applyProtection="1">
      <alignment horizontal="center" vertical="center" shrinkToFit="1"/>
      <protection hidden="1"/>
    </xf>
    <xf numFmtId="49" fontId="15" fillId="0" borderId="14" xfId="0" applyNumberFormat="1" applyFont="1" applyBorder="1" applyAlignment="1">
      <alignment horizontal="center" vertical="center" shrinkToFit="1"/>
    </xf>
    <xf numFmtId="0" fontId="12" fillId="0" borderId="34" xfId="0" applyFont="1" applyFill="1" applyBorder="1" applyAlignment="1" applyProtection="1">
      <alignment horizontal="center" vertical="center" shrinkToFit="1"/>
      <protection hidden="1"/>
    </xf>
    <xf numFmtId="0" fontId="12" fillId="0" borderId="16" xfId="0" applyFont="1" applyFill="1" applyBorder="1" applyAlignment="1" applyProtection="1">
      <alignment horizontal="center" vertical="center" shrinkToFit="1"/>
      <protection hidden="1"/>
    </xf>
    <xf numFmtId="0" fontId="12" fillId="0" borderId="22" xfId="0" applyFont="1" applyFill="1" applyBorder="1" applyAlignment="1" applyProtection="1">
      <alignment horizontal="center" vertical="center" shrinkToFit="1"/>
      <protection hidden="1"/>
    </xf>
    <xf numFmtId="49" fontId="15" fillId="0" borderId="38" xfId="0" applyNumberFormat="1" applyFont="1" applyBorder="1" applyAlignment="1">
      <alignment horizontal="center" vertical="center" shrinkToFit="1"/>
    </xf>
    <xf numFmtId="0" fontId="12" fillId="0" borderId="32" xfId="0" applyFont="1" applyFill="1" applyBorder="1" applyAlignment="1" applyProtection="1">
      <alignment horizontal="center" vertical="center" shrinkToFit="1"/>
      <protection hidden="1"/>
    </xf>
    <xf numFmtId="0" fontId="12" fillId="0" borderId="40" xfId="0" applyFont="1" applyFill="1" applyBorder="1" applyAlignment="1" applyProtection="1">
      <alignment horizontal="center" vertical="center" shrinkToFit="1"/>
      <protection hidden="1"/>
    </xf>
    <xf numFmtId="0" fontId="12" fillId="0" borderId="44" xfId="0" applyFont="1" applyFill="1" applyBorder="1" applyAlignment="1" applyProtection="1">
      <alignment horizontal="center" vertical="center" shrinkToFit="1"/>
      <protection hidden="1"/>
    </xf>
    <xf numFmtId="49" fontId="15" fillId="0" borderId="45" xfId="0" applyNumberFormat="1" applyFont="1" applyBorder="1" applyAlignment="1">
      <alignment horizontal="center" vertical="center" shrinkToFit="1"/>
    </xf>
    <xf numFmtId="0" fontId="12" fillId="0" borderId="48" xfId="0" applyFont="1" applyFill="1" applyBorder="1" applyAlignment="1" applyProtection="1">
      <alignment horizontal="center" vertical="center" shrinkToFit="1"/>
      <protection hidden="1"/>
    </xf>
    <xf numFmtId="0" fontId="12" fillId="0" borderId="46" xfId="0" applyFont="1" applyFill="1" applyBorder="1" applyAlignment="1" applyProtection="1">
      <alignment horizontal="center" vertical="center" shrinkToFit="1"/>
      <protection hidden="1"/>
    </xf>
    <xf numFmtId="0" fontId="12" fillId="0" borderId="51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Fill="1" applyBorder="1" applyAlignment="1">
      <alignment horizontal="center" vertical="center"/>
    </xf>
    <xf numFmtId="0" fontId="6" fillId="0" borderId="26" xfId="0" applyFont="1" applyFill="1" applyBorder="1" applyProtection="1">
      <alignment vertical="center"/>
      <protection hidden="1"/>
    </xf>
    <xf numFmtId="0" fontId="5" fillId="0" borderId="55" xfId="0" applyFont="1" applyFill="1" applyBorder="1" applyAlignment="1" applyProtection="1">
      <alignment vertical="center" shrinkToFit="1"/>
      <protection hidden="1"/>
    </xf>
    <xf numFmtId="0" fontId="5" fillId="0" borderId="56" xfId="0" applyFont="1" applyFill="1" applyBorder="1" applyAlignment="1" applyProtection="1">
      <alignment vertical="center" shrinkToFit="1"/>
      <protection hidden="1"/>
    </xf>
    <xf numFmtId="0" fontId="5" fillId="0" borderId="57" xfId="0" applyFont="1" applyFill="1" applyBorder="1" applyAlignment="1" applyProtection="1">
      <alignment vertical="center" shrinkToFit="1"/>
      <protection hidden="1"/>
    </xf>
    <xf numFmtId="0" fontId="5" fillId="0" borderId="58" xfId="0" applyFont="1" applyFill="1" applyBorder="1" applyAlignment="1" applyProtection="1">
      <alignment vertical="center" shrinkToFit="1"/>
      <protection hidden="1"/>
    </xf>
    <xf numFmtId="0" fontId="3" fillId="0" borderId="59" xfId="0" applyFont="1" applyFill="1" applyBorder="1" applyAlignment="1" applyProtection="1">
      <alignment vertical="center" shrinkToFit="1"/>
      <protection hidden="1"/>
    </xf>
    <xf numFmtId="0" fontId="5" fillId="0" borderId="60" xfId="0" applyFont="1" applyFill="1" applyBorder="1" applyAlignment="1" applyProtection="1">
      <alignment vertical="center" shrinkToFit="1"/>
      <protection hidden="1"/>
    </xf>
    <xf numFmtId="0" fontId="5" fillId="0" borderId="59" xfId="0" applyFont="1" applyFill="1" applyBorder="1" applyAlignment="1" applyProtection="1">
      <alignment vertical="center" shrinkToFit="1"/>
      <protection hidden="1"/>
    </xf>
    <xf numFmtId="0" fontId="5" fillId="0" borderId="61" xfId="0" applyFont="1" applyFill="1" applyBorder="1" applyAlignment="1" applyProtection="1">
      <alignment vertical="center" shrinkToFit="1"/>
      <protection hidden="1"/>
    </xf>
    <xf numFmtId="0" fontId="5" fillId="0" borderId="62" xfId="0" applyFont="1" applyFill="1" applyBorder="1" applyAlignment="1" applyProtection="1">
      <alignment vertical="center" shrinkToFit="1"/>
      <protection hidden="1"/>
    </xf>
    <xf numFmtId="0" fontId="14" fillId="0" borderId="59" xfId="0" applyFont="1" applyFill="1" applyBorder="1" applyAlignment="1" applyProtection="1">
      <alignment vertical="center" shrinkToFit="1"/>
      <protection hidden="1"/>
    </xf>
    <xf numFmtId="0" fontId="13" fillId="0" borderId="59" xfId="0" applyFont="1" applyFill="1" applyBorder="1" applyAlignment="1" applyProtection="1">
      <alignment vertical="center" shrinkToFit="1"/>
      <protection hidden="1"/>
    </xf>
    <xf numFmtId="0" fontId="10" fillId="0" borderId="59" xfId="0" applyFont="1" applyFill="1" applyBorder="1" applyAlignment="1" applyProtection="1">
      <alignment vertical="center" shrinkToFit="1"/>
      <protection hidden="1"/>
    </xf>
    <xf numFmtId="0" fontId="12" fillId="0" borderId="59" xfId="0" applyFont="1" applyFill="1" applyBorder="1" applyAlignment="1" applyProtection="1">
      <alignment vertical="justify" shrinkToFit="1"/>
      <protection hidden="1"/>
    </xf>
    <xf numFmtId="0" fontId="10" fillId="0" borderId="60" xfId="0" applyFont="1" applyFill="1" applyBorder="1" applyAlignment="1" applyProtection="1">
      <alignment vertical="center" shrinkToFit="1"/>
      <protection hidden="1"/>
    </xf>
    <xf numFmtId="0" fontId="9" fillId="0" borderId="59" xfId="0" applyFont="1" applyFill="1" applyBorder="1" applyAlignment="1" applyProtection="1">
      <alignment vertical="center" shrinkToFit="1"/>
      <protection hidden="1"/>
    </xf>
    <xf numFmtId="0" fontId="9" fillId="0" borderId="60" xfId="0" applyFont="1" applyFill="1" applyBorder="1" applyAlignment="1" applyProtection="1">
      <alignment vertical="center" shrinkToFit="1"/>
      <protection hidden="1"/>
    </xf>
    <xf numFmtId="0" fontId="5" fillId="0" borderId="64" xfId="0" applyFont="1" applyFill="1" applyBorder="1" applyAlignment="1" applyProtection="1">
      <alignment vertical="center" shrinkToFit="1"/>
      <protection hidden="1"/>
    </xf>
    <xf numFmtId="0" fontId="20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 applyProtection="1">
      <alignment horizontal="center" vertical="top" textRotation="255" shrinkToFit="1"/>
      <protection hidden="1"/>
    </xf>
    <xf numFmtId="0" fontId="10" fillId="0" borderId="63" xfId="0" applyFont="1" applyFill="1" applyBorder="1" applyAlignment="1" applyProtection="1">
      <alignment horizontal="center" vertical="top" textRotation="255" shrinkToFit="1"/>
      <protection hidden="1"/>
    </xf>
    <xf numFmtId="0" fontId="2" fillId="0" borderId="16" xfId="0" applyFont="1" applyFill="1" applyBorder="1" applyAlignment="1" applyProtection="1">
      <alignment horizontal="distributed" vertical="center" wrapText="1" shrinkToFit="1"/>
      <protection hidden="1"/>
    </xf>
    <xf numFmtId="0" fontId="2" fillId="0" borderId="15" xfId="0" applyFont="1" applyFill="1" applyBorder="1" applyAlignment="1" applyProtection="1">
      <alignment horizontal="distributed" vertical="center" wrapText="1" shrinkToFit="1"/>
      <protection hidden="1"/>
    </xf>
    <xf numFmtId="0" fontId="17" fillId="0" borderId="7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right" shrinkToFit="1"/>
    </xf>
    <xf numFmtId="0" fontId="17" fillId="0" borderId="16" xfId="0" applyFont="1" applyBorder="1" applyAlignment="1">
      <alignment horizontal="right" wrapText="1"/>
    </xf>
    <xf numFmtId="0" fontId="17" fillId="0" borderId="21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2" fillId="0" borderId="7" xfId="0" applyFont="1" applyFill="1" applyBorder="1" applyAlignment="1" applyProtection="1">
      <alignment horizontal="center" vertical="center" wrapText="1" shrinkToFit="1"/>
      <protection hidden="1"/>
    </xf>
    <xf numFmtId="0" fontId="0" fillId="0" borderId="7" xfId="0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distributed" vertical="center" wrapText="1" shrinkToFit="1"/>
      <protection hidden="1"/>
    </xf>
    <xf numFmtId="0" fontId="16" fillId="0" borderId="8" xfId="0" applyFont="1" applyBorder="1" applyAlignment="1">
      <alignment horizontal="distributed" vertical="center" wrapText="1" shrinkToFit="1"/>
    </xf>
    <xf numFmtId="0" fontId="0" fillId="0" borderId="11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2" fillId="0" borderId="52" xfId="0" applyFont="1" applyFill="1" applyBorder="1" applyAlignment="1" applyProtection="1">
      <alignment horizontal="distributed" vertical="center" shrinkToFit="1"/>
      <protection hidden="1"/>
    </xf>
    <xf numFmtId="0" fontId="0" fillId="0" borderId="53" xfId="0" applyBorder="1" applyAlignment="1">
      <alignment vertical="center"/>
    </xf>
    <xf numFmtId="0" fontId="12" fillId="0" borderId="46" xfId="0" applyFont="1" applyFill="1" applyBorder="1" applyAlignment="1" applyProtection="1">
      <alignment horizontal="center" vertical="center" shrinkToFit="1"/>
      <protection hidden="1"/>
    </xf>
    <xf numFmtId="0" fontId="12" fillId="0" borderId="47" xfId="0" applyFont="1" applyFill="1" applyBorder="1" applyAlignment="1" applyProtection="1">
      <alignment horizontal="center" vertical="center" shrinkToFit="1"/>
      <protection hidden="1"/>
    </xf>
    <xf numFmtId="0" fontId="12" fillId="0" borderId="48" xfId="0" applyFont="1" applyFill="1" applyBorder="1" applyAlignment="1" applyProtection="1">
      <alignment horizontal="center" vertical="center" shrinkToFit="1"/>
      <protection hidden="1"/>
    </xf>
    <xf numFmtId="0" fontId="12" fillId="0" borderId="49" xfId="0" applyFont="1" applyFill="1" applyBorder="1" applyAlignment="1" applyProtection="1">
      <alignment horizontal="center" vertical="center" shrinkToFit="1"/>
      <protection hidden="1"/>
    </xf>
    <xf numFmtId="0" fontId="12" fillId="0" borderId="50" xfId="0" applyFont="1" applyFill="1" applyBorder="1" applyAlignment="1" applyProtection="1">
      <alignment horizontal="center" vertical="center" shrinkToFit="1"/>
      <protection hidden="1"/>
    </xf>
    <xf numFmtId="0" fontId="2" fillId="0" borderId="33" xfId="0" applyFont="1" applyFill="1" applyBorder="1" applyAlignment="1" applyProtection="1">
      <alignment horizontal="distributed" vertical="center" shrinkToFit="1"/>
      <protection hidden="1"/>
    </xf>
    <xf numFmtId="176" fontId="7" fillId="0" borderId="13" xfId="0" applyNumberFormat="1" applyFont="1" applyFill="1" applyBorder="1" applyAlignment="1" applyProtection="1">
      <alignment horizontal="center" vertical="center" shrinkToFit="1"/>
      <protection hidden="1"/>
    </xf>
    <xf numFmtId="176" fontId="7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11" fillId="0" borderId="33" xfId="0" applyFont="1" applyFill="1" applyBorder="1" applyAlignment="1" applyProtection="1">
      <alignment horizontal="center" vertical="center" shrinkToFit="1"/>
      <protection hidden="1"/>
    </xf>
    <xf numFmtId="0" fontId="11" fillId="0" borderId="14" xfId="0" applyFont="1" applyFill="1" applyBorder="1" applyAlignment="1" applyProtection="1">
      <alignment horizontal="center" vertical="center" shrinkToFit="1"/>
      <protection hidden="1"/>
    </xf>
    <xf numFmtId="0" fontId="2" fillId="0" borderId="16" xfId="0" applyFont="1" applyFill="1" applyBorder="1" applyAlignment="1" applyProtection="1">
      <alignment horizontal="distributed" vertical="center" shrinkToFit="1"/>
      <protection hidden="1"/>
    </xf>
    <xf numFmtId="0" fontId="0" fillId="0" borderId="21" xfId="0" applyBorder="1" applyAlignment="1">
      <alignment vertical="center"/>
    </xf>
    <xf numFmtId="0" fontId="12" fillId="0" borderId="16" xfId="0" applyFont="1" applyFill="1" applyBorder="1" applyAlignment="1" applyProtection="1">
      <alignment horizontal="center" vertical="center" shrinkToFit="1"/>
      <protection hidden="1"/>
    </xf>
    <xf numFmtId="0" fontId="12" fillId="0" borderId="21" xfId="0" applyFont="1" applyFill="1" applyBorder="1" applyAlignment="1" applyProtection="1">
      <alignment horizontal="center" vertical="center" shrinkToFit="1"/>
      <protection hidden="1"/>
    </xf>
    <xf numFmtId="0" fontId="12" fillId="0" borderId="34" xfId="0" applyFont="1" applyFill="1" applyBorder="1" applyAlignment="1" applyProtection="1">
      <alignment horizontal="center" vertical="center" shrinkToFit="1"/>
      <protection hidden="1"/>
    </xf>
    <xf numFmtId="0" fontId="12" fillId="0" borderId="15" xfId="0" applyFont="1" applyFill="1" applyBorder="1" applyAlignment="1" applyProtection="1">
      <alignment horizontal="center" vertical="center" shrinkToFit="1"/>
      <protection hidden="1"/>
    </xf>
    <xf numFmtId="0" fontId="12" fillId="0" borderId="35" xfId="0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Fill="1" applyBorder="1" applyAlignment="1" applyProtection="1">
      <alignment horizontal="distributed" vertical="center" shrinkToFit="1"/>
      <protection hidden="1"/>
    </xf>
    <xf numFmtId="0" fontId="0" fillId="0" borderId="0" xfId="0" applyBorder="1" applyAlignment="1">
      <alignment vertical="center"/>
    </xf>
    <xf numFmtId="0" fontId="12" fillId="0" borderId="37" xfId="0" applyFont="1" applyFill="1" applyBorder="1" applyAlignment="1" applyProtection="1">
      <alignment horizontal="center" vertical="center" shrinkToFit="1"/>
      <protection hidden="1"/>
    </xf>
    <xf numFmtId="0" fontId="12" fillId="0" borderId="39" xfId="0" applyFont="1" applyFill="1" applyBorder="1" applyAlignment="1" applyProtection="1">
      <alignment horizontal="center" vertical="center" shrinkToFit="1"/>
      <protection hidden="1"/>
    </xf>
    <xf numFmtId="0" fontId="12" fillId="0" borderId="41" xfId="0" applyFont="1" applyFill="1" applyBorder="1" applyAlignment="1" applyProtection="1">
      <alignment horizontal="center" vertical="center" shrinkToFit="1"/>
      <protection hidden="1"/>
    </xf>
    <xf numFmtId="0" fontId="12" fillId="0" borderId="42" xfId="0" applyFont="1" applyFill="1" applyBorder="1" applyAlignment="1" applyProtection="1">
      <alignment horizontal="center" vertical="center" shrinkToFit="1"/>
      <protection hidden="1"/>
    </xf>
    <xf numFmtId="0" fontId="12" fillId="0" borderId="43" xfId="0" applyFont="1" applyFill="1" applyBorder="1" applyAlignment="1" applyProtection="1">
      <alignment horizontal="center" vertical="center" shrinkToFit="1"/>
      <protection hidden="1"/>
    </xf>
    <xf numFmtId="0" fontId="2" fillId="0" borderId="6" xfId="0" applyFont="1" applyFill="1" applyBorder="1" applyAlignment="1" applyProtection="1">
      <alignment horizontal="distributed" vertical="center" shrinkToFit="1"/>
      <protection hidden="1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49" fontId="4" fillId="0" borderId="14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11" fillId="0" borderId="7" xfId="0" applyFont="1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  <protection hidden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shrinkToFit="1"/>
      <protection hidden="1"/>
    </xf>
    <xf numFmtId="0" fontId="11" fillId="0" borderId="20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>
      <alignment horizontal="center" vertical="center" shrinkToFit="1"/>
    </xf>
    <xf numFmtId="0" fontId="12" fillId="0" borderId="11" xfId="0" applyFont="1" applyFill="1" applyBorder="1" applyAlignment="1" applyProtection="1">
      <alignment horizontal="center" vertical="center" shrinkToFit="1"/>
      <protection hidden="1"/>
    </xf>
    <xf numFmtId="0" fontId="12" fillId="0" borderId="12" xfId="0" applyFont="1" applyFill="1" applyBorder="1" applyAlignment="1" applyProtection="1">
      <alignment horizontal="center" vertical="center" shrinkToFit="1"/>
      <protection hidden="1"/>
    </xf>
    <xf numFmtId="0" fontId="12" fillId="0" borderId="31" xfId="0" applyFont="1" applyFill="1" applyBorder="1" applyAlignment="1" applyProtection="1">
      <alignment horizontal="center" vertical="center" shrinkToFit="1"/>
      <protection hidden="1"/>
    </xf>
    <xf numFmtId="0" fontId="12" fillId="0" borderId="24" xfId="0" applyFont="1" applyFill="1" applyBorder="1" applyAlignment="1" applyProtection="1">
      <alignment horizontal="center" vertical="center" shrinkToFit="1"/>
      <protection hidden="1"/>
    </xf>
    <xf numFmtId="0" fontId="12" fillId="0" borderId="18" xfId="0" applyFont="1" applyFill="1" applyBorder="1" applyAlignment="1" applyProtection="1">
      <alignment horizontal="center" vertical="center" shrinkToFit="1"/>
      <protection hidden="1"/>
    </xf>
    <xf numFmtId="0" fontId="12" fillId="0" borderId="19" xfId="0" applyFont="1" applyFill="1" applyBorder="1" applyAlignment="1" applyProtection="1">
      <alignment horizontal="center" vertical="center" shrinkToFit="1"/>
      <protection hidden="1"/>
    </xf>
    <xf numFmtId="0" fontId="0" fillId="0" borderId="6" xfId="0" applyBorder="1" applyAlignment="1">
      <alignment horizontal="center" vertical="center" shrinkToFit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8" xfId="0" applyBorder="1" applyAlignment="1">
      <alignment horizontal="center" vertical="center" shrinkToFit="1"/>
    </xf>
    <xf numFmtId="0" fontId="12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3" fillId="0" borderId="6" xfId="0" applyFont="1" applyFill="1" applyBorder="1" applyAlignment="1" applyProtection="1">
      <alignment horizontal="center" vertical="center" shrinkToFit="1"/>
      <protection hidden="1"/>
    </xf>
    <xf numFmtId="0" fontId="3" fillId="0" borderId="7" xfId="0" applyFont="1" applyFill="1" applyBorder="1" applyAlignment="1" applyProtection="1">
      <alignment horizontal="center" vertical="center" shrinkToFit="1"/>
      <protection hidden="1"/>
    </xf>
    <xf numFmtId="0" fontId="3" fillId="0" borderId="8" xfId="0" applyFont="1" applyFill="1" applyBorder="1" applyAlignment="1" applyProtection="1">
      <alignment horizontal="center" vertical="center" shrinkToFit="1"/>
      <protection hidden="1"/>
    </xf>
    <xf numFmtId="0" fontId="15" fillId="0" borderId="9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9" fillId="0" borderId="9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 shrinkToFit="1"/>
      <protection hidden="1"/>
    </xf>
    <xf numFmtId="0" fontId="11" fillId="0" borderId="6" xfId="0" applyFont="1" applyFill="1" applyBorder="1" applyAlignment="1" applyProtection="1">
      <alignment horizontal="distributed" vertical="center" shrinkToFit="1"/>
      <protection hidden="1"/>
    </xf>
    <xf numFmtId="0" fontId="0" fillId="0" borderId="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6" xfId="0" quotePrefix="1" applyFont="1" applyFill="1" applyBorder="1" applyAlignment="1" applyProtection="1">
      <alignment horizontal="center" vertical="center" shrinkToFit="1"/>
      <protection hidden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" fillId="0" borderId="2" xfId="0" applyFont="1" applyFill="1" applyBorder="1" applyAlignment="1" applyProtection="1">
      <alignment horizontal="left" vertical="center" shrinkToFit="1"/>
      <protection hidden="1"/>
    </xf>
    <xf numFmtId="0" fontId="6" fillId="0" borderId="2" xfId="0" applyFont="1" applyBorder="1" applyAlignment="1">
      <alignment vertical="center" shrinkToFit="1"/>
    </xf>
    <xf numFmtId="0" fontId="11" fillId="0" borderId="14" xfId="0" applyFont="1" applyFill="1" applyBorder="1" applyAlignment="1" applyProtection="1">
      <alignment horizontal="distributed" vertical="center" shrinkToFit="1"/>
      <protection hidden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center" vertical="center" shrinkToFit="1"/>
      <protection hidden="1"/>
    </xf>
    <xf numFmtId="0" fontId="2" fillId="0" borderId="8" xfId="0" applyFont="1" applyFill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12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horizontal="center" vertical="center" shrinkToFit="1"/>
      <protection hidden="1"/>
    </xf>
    <xf numFmtId="0" fontId="3" fillId="0" borderId="14" xfId="0" quotePrefix="1" applyFont="1" applyFill="1" applyBorder="1" applyAlignment="1" applyProtection="1">
      <alignment horizontal="distributed" vertical="center" shrinkToFit="1"/>
      <protection hidden="1"/>
    </xf>
    <xf numFmtId="0" fontId="3" fillId="0" borderId="14" xfId="0" applyFont="1" applyFill="1" applyBorder="1" applyAlignment="1" applyProtection="1">
      <alignment horizontal="distributed" vertical="center" shrinkToFit="1"/>
      <protection hidden="1"/>
    </xf>
    <xf numFmtId="0" fontId="12" fillId="0" borderId="7" xfId="0" applyFont="1" applyFill="1" applyBorder="1" applyAlignment="1" applyProtection="1">
      <alignment horizontal="center" vertical="center" shrinkToFit="1"/>
      <protection hidden="1"/>
    </xf>
    <xf numFmtId="0" fontId="12" fillId="0" borderId="8" xfId="0" applyFont="1" applyFill="1" applyBorder="1" applyAlignment="1" applyProtection="1">
      <alignment horizontal="center" vertical="center" shrinkToFit="1"/>
      <protection hidden="1"/>
    </xf>
    <xf numFmtId="0" fontId="12" fillId="0" borderId="9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12" fillId="0" borderId="10" xfId="0" applyFont="1" applyFill="1" applyBorder="1" applyAlignment="1" applyProtection="1">
      <alignment horizontal="center" vertical="center" shrinkToFit="1"/>
      <protection hidden="1"/>
    </xf>
    <xf numFmtId="0" fontId="2" fillId="0" borderId="6" xfId="0" applyFont="1" applyFill="1" applyBorder="1" applyAlignment="1" applyProtection="1">
      <alignment horizontal="left" vertical="center" shrinkToFit="1"/>
      <protection hidden="1"/>
    </xf>
    <xf numFmtId="0" fontId="2" fillId="0" borderId="7" xfId="0" applyFont="1" applyFill="1" applyBorder="1" applyAlignment="1" applyProtection="1">
      <alignment horizontal="left" vertical="center" shrinkToFit="1"/>
      <protection hidden="1"/>
    </xf>
    <xf numFmtId="0" fontId="2" fillId="0" borderId="8" xfId="0" applyFont="1" applyFill="1" applyBorder="1" applyAlignment="1" applyProtection="1">
      <alignment horizontal="left" vertical="center" shrinkToFit="1"/>
      <protection hidden="1"/>
    </xf>
    <xf numFmtId="0" fontId="9" fillId="0" borderId="36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9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176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54" xfId="0" applyFont="1" applyFill="1" applyBorder="1" applyAlignment="1" applyProtection="1">
      <alignment horizontal="center" vertical="center" wrapText="1"/>
      <protection hidden="1"/>
    </xf>
    <xf numFmtId="0" fontId="5" fillId="0" borderId="54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top" textRotation="255" shrinkToFit="1"/>
      <protection hidden="1"/>
    </xf>
    <xf numFmtId="0" fontId="10" fillId="0" borderId="27" xfId="0" applyFont="1" applyFill="1" applyBorder="1" applyAlignment="1" applyProtection="1">
      <alignment horizontal="center" vertical="top" textRotation="255" shrinkToFit="1"/>
      <protection hidden="1"/>
    </xf>
    <xf numFmtId="0" fontId="2" fillId="0" borderId="0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Border="1" applyAlignment="1">
      <alignment horizontal="center" vertical="center"/>
    </xf>
    <xf numFmtId="0" fontId="11" fillId="0" borderId="7" xfId="0" applyFont="1" applyFill="1" applyBorder="1" applyAlignment="1" applyProtection="1">
      <alignment horizontal="center" vertical="top" wrapText="1" shrinkToFit="1"/>
      <protection hidden="1"/>
    </xf>
    <xf numFmtId="0" fontId="16" fillId="0" borderId="7" xfId="0" applyFont="1" applyBorder="1" applyAlignment="1">
      <alignment horizontal="center" vertical="top" wrapText="1" shrinkToFit="1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14" xfId="0" applyFont="1" applyFill="1" applyBorder="1" applyAlignment="1" applyProtection="1">
      <alignment horizontal="distributed" vertical="center" shrinkToFit="1"/>
      <protection hidden="1"/>
    </xf>
    <xf numFmtId="0" fontId="0" fillId="0" borderId="14" xfId="0" applyBorder="1" applyAlignment="1">
      <alignment horizontal="distributed" vertical="center" shrinkToFit="1"/>
    </xf>
    <xf numFmtId="0" fontId="16" fillId="0" borderId="1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distributed" vertical="center" wrapText="1" shrinkToFit="1"/>
      <protection hidden="1"/>
    </xf>
    <xf numFmtId="0" fontId="16" fillId="0" borderId="14" xfId="0" applyFont="1" applyBorder="1" applyAlignment="1">
      <alignment horizontal="distributed" vertical="center" wrapText="1" shrinkToFit="1"/>
    </xf>
    <xf numFmtId="0" fontId="12" fillId="0" borderId="0" xfId="0" applyFont="1" applyFill="1" applyBorder="1" applyAlignment="1" applyProtection="1">
      <alignment horizontal="center" vertical="center" textRotation="255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88900</xdr:colOff>
      <xdr:row>1</xdr:row>
      <xdr:rowOff>31750</xdr:rowOff>
    </xdr:from>
    <xdr:to>
      <xdr:col>27</xdr:col>
      <xdr:colOff>82550</xdr:colOff>
      <xdr:row>1</xdr:row>
      <xdr:rowOff>209550</xdr:rowOff>
    </xdr:to>
    <xdr:sp macro="" textlink="">
      <xdr:nvSpPr>
        <xdr:cNvPr id="23" name="Oval 3"/>
        <xdr:cNvSpPr>
          <a:spLocks noChangeArrowheads="1"/>
        </xdr:cNvSpPr>
      </xdr:nvSpPr>
      <xdr:spPr bwMode="auto">
        <a:xfrm>
          <a:off x="2813050" y="120650"/>
          <a:ext cx="184150" cy="1778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88</xdr:col>
      <xdr:colOff>0</xdr:colOff>
      <xdr:row>31</xdr:row>
      <xdr:rowOff>0</xdr:rowOff>
    </xdr:from>
    <xdr:to>
      <xdr:col>89</xdr:col>
      <xdr:colOff>133350</xdr:colOff>
      <xdr:row>34</xdr:row>
      <xdr:rowOff>0</xdr:rowOff>
    </xdr:to>
    <xdr:sp macro="" textlink="">
      <xdr:nvSpPr>
        <xdr:cNvPr id="49" name="Text Box 1259"/>
        <xdr:cNvSpPr txBox="1">
          <a:spLocks noChangeAspect="1" noChangeArrowheads="1"/>
        </xdr:cNvSpPr>
      </xdr:nvSpPr>
      <xdr:spPr bwMode="auto">
        <a:xfrm>
          <a:off x="10906125" y="7467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Wingdings"/>
            </a:rPr>
            <a:t>"</a:t>
          </a:r>
        </a:p>
      </xdr:txBody>
    </xdr:sp>
    <xdr:clientData/>
  </xdr:twoCellAnchor>
  <xdr:twoCellAnchor>
    <xdr:from>
      <xdr:col>27</xdr:col>
      <xdr:colOff>133350</xdr:colOff>
      <xdr:row>11</xdr:row>
      <xdr:rowOff>431800</xdr:rowOff>
    </xdr:from>
    <xdr:to>
      <xdr:col>28</xdr:col>
      <xdr:colOff>114300</xdr:colOff>
      <xdr:row>13</xdr:row>
      <xdr:rowOff>0</xdr:rowOff>
    </xdr:to>
    <xdr:sp macro="" textlink="">
      <xdr:nvSpPr>
        <xdr:cNvPr id="50" name="正方形/長方形 49"/>
        <xdr:cNvSpPr/>
      </xdr:nvSpPr>
      <xdr:spPr>
        <a:xfrm>
          <a:off x="3048000" y="2686050"/>
          <a:ext cx="171450" cy="1397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殿</a:t>
          </a:r>
        </a:p>
      </xdr:txBody>
    </xdr:sp>
    <xdr:clientData/>
  </xdr:twoCellAnchor>
  <xdr:twoCellAnchor>
    <xdr:from>
      <xdr:col>84</xdr:col>
      <xdr:colOff>6350</xdr:colOff>
      <xdr:row>1</xdr:row>
      <xdr:rowOff>25400</xdr:rowOff>
    </xdr:from>
    <xdr:to>
      <xdr:col>85</xdr:col>
      <xdr:colOff>0</xdr:colOff>
      <xdr:row>1</xdr:row>
      <xdr:rowOff>209550</xdr:rowOff>
    </xdr:to>
    <xdr:sp macro="" textlink="">
      <xdr:nvSpPr>
        <xdr:cNvPr id="77" name="Oval 3"/>
        <xdr:cNvSpPr>
          <a:spLocks noChangeArrowheads="1"/>
        </xdr:cNvSpPr>
      </xdr:nvSpPr>
      <xdr:spPr bwMode="auto">
        <a:xfrm>
          <a:off x="9525000" y="114300"/>
          <a:ext cx="184150" cy="1841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133350</xdr:colOff>
      <xdr:row>11</xdr:row>
      <xdr:rowOff>431800</xdr:rowOff>
    </xdr:from>
    <xdr:to>
      <xdr:col>86</xdr:col>
      <xdr:colOff>114300</xdr:colOff>
      <xdr:row>13</xdr:row>
      <xdr:rowOff>0</xdr:rowOff>
    </xdr:to>
    <xdr:sp macro="" textlink="">
      <xdr:nvSpPr>
        <xdr:cNvPr id="78" name="正方形/長方形 77"/>
        <xdr:cNvSpPr/>
      </xdr:nvSpPr>
      <xdr:spPr>
        <a:xfrm>
          <a:off x="3048000" y="2698750"/>
          <a:ext cx="171450" cy="2921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殿</a:t>
          </a:r>
        </a:p>
      </xdr:txBody>
    </xdr:sp>
    <xdr:clientData/>
  </xdr:twoCellAnchor>
  <xdr:twoCellAnchor>
    <xdr:from>
      <xdr:col>55</xdr:col>
      <xdr:colOff>177800</xdr:colOff>
      <xdr:row>1</xdr:row>
      <xdr:rowOff>25400</xdr:rowOff>
    </xdr:from>
    <xdr:to>
      <xdr:col>56</xdr:col>
      <xdr:colOff>171450</xdr:colOff>
      <xdr:row>1</xdr:row>
      <xdr:rowOff>209550</xdr:rowOff>
    </xdr:to>
    <xdr:sp macro="" textlink="">
      <xdr:nvSpPr>
        <xdr:cNvPr id="79" name="Oval 3"/>
        <xdr:cNvSpPr>
          <a:spLocks noChangeArrowheads="1"/>
        </xdr:cNvSpPr>
      </xdr:nvSpPr>
      <xdr:spPr bwMode="auto">
        <a:xfrm>
          <a:off x="6299200" y="114300"/>
          <a:ext cx="184150" cy="1841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133350</xdr:colOff>
      <xdr:row>11</xdr:row>
      <xdr:rowOff>431800</xdr:rowOff>
    </xdr:from>
    <xdr:to>
      <xdr:col>57</xdr:col>
      <xdr:colOff>114300</xdr:colOff>
      <xdr:row>13</xdr:row>
      <xdr:rowOff>0</xdr:rowOff>
    </xdr:to>
    <xdr:sp macro="" textlink="">
      <xdr:nvSpPr>
        <xdr:cNvPr id="80" name="正方形/長方形 79"/>
        <xdr:cNvSpPr/>
      </xdr:nvSpPr>
      <xdr:spPr>
        <a:xfrm>
          <a:off x="3048000" y="2698750"/>
          <a:ext cx="171450" cy="2921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殿</a:t>
          </a:r>
        </a:p>
      </xdr:txBody>
    </xdr:sp>
    <xdr:clientData/>
  </xdr:twoCellAnchor>
  <xdr:twoCellAnchor>
    <xdr:from>
      <xdr:col>89</xdr:col>
      <xdr:colOff>133350</xdr:colOff>
      <xdr:row>10</xdr:row>
      <xdr:rowOff>482600</xdr:rowOff>
    </xdr:from>
    <xdr:to>
      <xdr:col>89</xdr:col>
      <xdr:colOff>133350</xdr:colOff>
      <xdr:row>10</xdr:row>
      <xdr:rowOff>749300</xdr:rowOff>
    </xdr:to>
    <xdr:cxnSp macro="">
      <xdr:nvCxnSpPr>
        <xdr:cNvPr id="46" name="直線コネクタ 45"/>
        <xdr:cNvCxnSpPr/>
      </xdr:nvCxnSpPr>
      <xdr:spPr>
        <a:xfrm>
          <a:off x="10401300" y="1898650"/>
          <a:ext cx="0" cy="266700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25400</xdr:colOff>
      <xdr:row>31</xdr:row>
      <xdr:rowOff>101600</xdr:rowOff>
    </xdr:from>
    <xdr:to>
      <xdr:col>32</xdr:col>
      <xdr:colOff>25400</xdr:colOff>
      <xdr:row>31</xdr:row>
      <xdr:rowOff>101600</xdr:rowOff>
    </xdr:to>
    <xdr:cxnSp macro="">
      <xdr:nvCxnSpPr>
        <xdr:cNvPr id="86" name="直線コネクタ 85"/>
        <xdr:cNvCxnSpPr/>
      </xdr:nvCxnSpPr>
      <xdr:spPr>
        <a:xfrm>
          <a:off x="3625850" y="7289800"/>
          <a:ext cx="203200" cy="0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3"/>
  <sheetViews>
    <sheetView showGridLines="0" showRowColHeaders="0" tabSelected="1" workbookViewId="0">
      <selection activeCell="B2" sqref="B2"/>
    </sheetView>
  </sheetViews>
  <sheetFormatPr defaultRowHeight="30" customHeight="1" x14ac:dyDescent="0.15"/>
  <cols>
    <col min="1" max="1" width="31.625" style="35" customWidth="1"/>
    <col min="2" max="2" width="29.625" style="35" customWidth="1"/>
    <col min="3" max="3" width="45" style="30" bestFit="1" customWidth="1"/>
    <col min="4" max="4" width="3.25" style="31" customWidth="1"/>
    <col min="5" max="5" width="8.75" style="31" customWidth="1"/>
    <col min="6" max="6" width="8.25" style="31" customWidth="1"/>
    <col min="7" max="7" width="6.5" style="31" customWidth="1"/>
    <col min="8" max="8" width="29.375" style="31" bestFit="1" customWidth="1"/>
    <col min="9" max="9" width="15.625" style="32" customWidth="1"/>
    <col min="10" max="10" width="20.5" style="33" bestFit="1" customWidth="1"/>
    <col min="11" max="11" width="9" style="32"/>
    <col min="12" max="12" width="27.25" style="31" bestFit="1" customWidth="1"/>
    <col min="13" max="13" width="20.5" style="31" bestFit="1" customWidth="1"/>
    <col min="14" max="16384" width="9" style="31"/>
  </cols>
  <sheetData>
    <row r="1" spans="1:13" ht="30" customHeight="1" x14ac:dyDescent="0.15">
      <c r="A1" s="86" t="s">
        <v>60</v>
      </c>
      <c r="B1" s="86"/>
      <c r="C1" s="86"/>
      <c r="D1" s="39"/>
    </row>
    <row r="2" spans="1:13" ht="30" customHeight="1" x14ac:dyDescent="0.15">
      <c r="A2" s="27" t="s">
        <v>73</v>
      </c>
      <c r="B2" s="37"/>
      <c r="C2" s="30" t="s">
        <v>61</v>
      </c>
    </row>
    <row r="3" spans="1:13" ht="30" customHeight="1" x14ac:dyDescent="0.15">
      <c r="A3" s="27" t="s">
        <v>74</v>
      </c>
      <c r="B3" s="37" t="s">
        <v>80</v>
      </c>
      <c r="C3" s="30" t="s">
        <v>62</v>
      </c>
      <c r="E3" s="32" t="s">
        <v>111</v>
      </c>
      <c r="F3" s="32">
        <v>5</v>
      </c>
    </row>
    <row r="4" spans="1:13" ht="30" customHeight="1" x14ac:dyDescent="0.15">
      <c r="A4" s="27" t="s">
        <v>75</v>
      </c>
      <c r="B4" s="37" t="s">
        <v>81</v>
      </c>
      <c r="C4" s="30" t="s">
        <v>63</v>
      </c>
      <c r="E4" s="32" t="s">
        <v>28</v>
      </c>
      <c r="F4" s="32">
        <v>4</v>
      </c>
      <c r="H4" s="31" t="s">
        <v>32</v>
      </c>
      <c r="I4" s="32" t="s">
        <v>33</v>
      </c>
      <c r="J4" s="33" t="s">
        <v>57</v>
      </c>
      <c r="K4" s="32">
        <v>1</v>
      </c>
      <c r="L4" s="31" t="s">
        <v>39</v>
      </c>
      <c r="M4" s="31" t="s">
        <v>36</v>
      </c>
    </row>
    <row r="5" spans="1:13" ht="30" customHeight="1" x14ac:dyDescent="0.15">
      <c r="A5" s="65" t="s">
        <v>85</v>
      </c>
      <c r="B5" s="37" t="s">
        <v>86</v>
      </c>
      <c r="C5" s="30" t="s">
        <v>87</v>
      </c>
      <c r="E5" s="32" t="s">
        <v>29</v>
      </c>
      <c r="F5" s="32">
        <v>3</v>
      </c>
      <c r="H5" s="31" t="s">
        <v>58</v>
      </c>
      <c r="I5" s="32" t="s">
        <v>35</v>
      </c>
      <c r="J5" s="33" t="s">
        <v>58</v>
      </c>
      <c r="K5" s="32">
        <v>2</v>
      </c>
      <c r="L5" s="31" t="s">
        <v>41</v>
      </c>
      <c r="M5" s="31" t="s">
        <v>37</v>
      </c>
    </row>
    <row r="6" spans="1:13" ht="30" customHeight="1" x14ac:dyDescent="0.15">
      <c r="A6" s="27" t="s">
        <v>113</v>
      </c>
      <c r="B6" s="37" t="s">
        <v>111</v>
      </c>
      <c r="C6" s="30" t="s">
        <v>64</v>
      </c>
      <c r="E6" s="32" t="s">
        <v>30</v>
      </c>
      <c r="F6" s="32">
        <v>2</v>
      </c>
      <c r="H6" s="31" t="s">
        <v>34</v>
      </c>
      <c r="I6" s="32" t="s">
        <v>40</v>
      </c>
      <c r="J6" s="33" t="s">
        <v>58</v>
      </c>
      <c r="K6" s="32">
        <v>3</v>
      </c>
      <c r="L6" s="31" t="s">
        <v>41</v>
      </c>
      <c r="M6" s="31" t="s">
        <v>37</v>
      </c>
    </row>
    <row r="7" spans="1:13" ht="30" customHeight="1" x14ac:dyDescent="0.15">
      <c r="A7" s="27" t="s">
        <v>76</v>
      </c>
      <c r="B7" s="37">
        <v>2</v>
      </c>
      <c r="C7" s="30" t="s">
        <v>112</v>
      </c>
      <c r="E7" s="32" t="s">
        <v>31</v>
      </c>
      <c r="F7" s="32">
        <v>1</v>
      </c>
      <c r="H7" s="31" t="s">
        <v>38</v>
      </c>
      <c r="I7" s="32" t="s">
        <v>42</v>
      </c>
      <c r="J7" s="33" t="s">
        <v>59</v>
      </c>
      <c r="K7" s="32">
        <v>4</v>
      </c>
      <c r="L7" s="31" t="s">
        <v>43</v>
      </c>
      <c r="M7" s="31" t="s">
        <v>44</v>
      </c>
    </row>
    <row r="8" spans="1:13" ht="30" customHeight="1" x14ac:dyDescent="0.15">
      <c r="A8" s="26"/>
      <c r="H8" s="31" t="s">
        <v>45</v>
      </c>
      <c r="I8" s="32" t="s">
        <v>46</v>
      </c>
      <c r="J8" s="33" t="s">
        <v>49</v>
      </c>
      <c r="K8" s="32">
        <v>5</v>
      </c>
      <c r="L8" s="31" t="s">
        <v>47</v>
      </c>
      <c r="M8" s="31" t="s">
        <v>48</v>
      </c>
    </row>
    <row r="9" spans="1:13" ht="30" customHeight="1" x14ac:dyDescent="0.15">
      <c r="A9" s="29" t="s">
        <v>77</v>
      </c>
      <c r="B9" s="38">
        <v>50000</v>
      </c>
      <c r="C9" s="30" t="s">
        <v>65</v>
      </c>
      <c r="H9" s="31" t="s">
        <v>49</v>
      </c>
      <c r="I9" s="32" t="s">
        <v>50</v>
      </c>
      <c r="J9" s="33" t="s">
        <v>49</v>
      </c>
      <c r="K9" s="32">
        <v>6</v>
      </c>
      <c r="L9" s="31" t="s">
        <v>47</v>
      </c>
      <c r="M9" s="31" t="s">
        <v>48</v>
      </c>
    </row>
    <row r="10" spans="1:13" ht="30" customHeight="1" x14ac:dyDescent="0.15">
      <c r="A10" s="28" t="s">
        <v>19</v>
      </c>
      <c r="B10" s="38"/>
      <c r="C10" s="30" t="s">
        <v>66</v>
      </c>
      <c r="H10" s="31" t="s">
        <v>51</v>
      </c>
      <c r="I10" s="32" t="s">
        <v>52</v>
      </c>
      <c r="J10" s="31" t="s">
        <v>51</v>
      </c>
      <c r="K10" s="32">
        <v>7</v>
      </c>
      <c r="L10" s="31" t="s">
        <v>53</v>
      </c>
      <c r="M10" s="31" t="s">
        <v>54</v>
      </c>
    </row>
    <row r="11" spans="1:13" ht="30" customHeight="1" x14ac:dyDescent="0.15">
      <c r="A11" s="28" t="s">
        <v>20</v>
      </c>
      <c r="B11" s="38"/>
      <c r="C11" s="30" t="s">
        <v>67</v>
      </c>
      <c r="H11" s="31" t="s">
        <v>55</v>
      </c>
      <c r="I11" s="32" t="s">
        <v>56</v>
      </c>
      <c r="J11" s="31" t="s">
        <v>51</v>
      </c>
      <c r="K11" s="32">
        <v>8</v>
      </c>
      <c r="L11" s="31" t="s">
        <v>53</v>
      </c>
      <c r="M11" s="31" t="s">
        <v>54</v>
      </c>
    </row>
    <row r="12" spans="1:13" ht="30" customHeight="1" x14ac:dyDescent="0.15">
      <c r="A12" s="28" t="s">
        <v>21</v>
      </c>
      <c r="B12" s="38"/>
      <c r="C12" s="30" t="s">
        <v>68</v>
      </c>
    </row>
    <row r="13" spans="1:13" ht="30" customHeight="1" x14ac:dyDescent="0.15">
      <c r="A13" s="28" t="s">
        <v>27</v>
      </c>
      <c r="B13" s="38"/>
      <c r="C13" s="30" t="s">
        <v>69</v>
      </c>
    </row>
    <row r="14" spans="1:13" ht="30" customHeight="1" x14ac:dyDescent="0.15">
      <c r="A14" s="28" t="s">
        <v>78</v>
      </c>
      <c r="B14" s="36">
        <f>SUM(B9:B13)</f>
        <v>50000</v>
      </c>
      <c r="C14" s="30" t="s">
        <v>70</v>
      </c>
    </row>
    <row r="15" spans="1:13" ht="30" customHeight="1" x14ac:dyDescent="0.15">
      <c r="A15" s="34"/>
    </row>
    <row r="16" spans="1:13" ht="30" customHeight="1" x14ac:dyDescent="0.15">
      <c r="A16" s="28" t="s">
        <v>79</v>
      </c>
      <c r="B16" s="40">
        <v>44286</v>
      </c>
      <c r="C16" s="30" t="s">
        <v>71</v>
      </c>
    </row>
    <row r="17" spans="1:15" ht="30" customHeight="1" x14ac:dyDescent="0.15">
      <c r="A17" s="84" t="s">
        <v>110</v>
      </c>
      <c r="B17" s="84"/>
      <c r="C17" s="84"/>
    </row>
    <row r="18" spans="1:15" ht="30" customHeight="1" x14ac:dyDescent="0.15">
      <c r="A18" s="85" t="s">
        <v>72</v>
      </c>
      <c r="B18" s="85"/>
      <c r="C18" s="85"/>
    </row>
    <row r="22" spans="1:15" ht="30" customHeight="1" x14ac:dyDescent="0.15">
      <c r="H22" s="32"/>
      <c r="I22" s="33"/>
      <c r="J22" s="32"/>
      <c r="K22" s="31"/>
      <c r="O22" s="32"/>
    </row>
    <row r="23" spans="1:15" ht="30" customHeight="1" x14ac:dyDescent="0.15">
      <c r="H23" s="32"/>
      <c r="I23" s="33"/>
      <c r="J23" s="32"/>
      <c r="K23" s="31"/>
      <c r="O23" s="32"/>
    </row>
  </sheetData>
  <sheetProtection password="E95E" sheet="1" objects="1" scenarios="1" formatCells="0" formatColumns="0" formatRows="0" insertColumns="0" insertRows="0" insertHyperlinks="0" deleteColumns="0" deleteRows="0" sort="0" autoFilter="0" pivotTables="0"/>
  <mergeCells count="3">
    <mergeCell ref="A17:C17"/>
    <mergeCell ref="A18:C18"/>
    <mergeCell ref="A1:C1"/>
  </mergeCells>
  <phoneticPr fontId="1"/>
  <dataValidations count="5">
    <dataValidation type="list" showInputMessage="1" showErrorMessage="1" errorTitle="選択セルです！" error="▼ボタンより選択してください。" sqref="B6">
      <formula1>$E$3:$E$7</formula1>
    </dataValidation>
    <dataValidation type="list" allowBlank="1" showInputMessage="1" showErrorMessage="1" errorTitle="選択セルです！" error="▼ボタンより選択してください。" sqref="B2">
      <formula1>$H$3:$H$11</formula1>
    </dataValidation>
    <dataValidation imeMode="on" allowBlank="1" showInputMessage="1" showErrorMessage="1" sqref="B3:B5"/>
    <dataValidation imeMode="off" allowBlank="1" showInputMessage="1" showErrorMessage="1" sqref="B9:B13"/>
    <dataValidation type="date" imeMode="off" operator="greaterThanOrEqual" allowBlank="1" showInputMessage="1" showErrorMessage="1" errorTitle="入力形式に誤りがあります。" error="西暦で、2016/1/1　のように入力してください。" sqref="B16">
      <formula1>31413</formula1>
    </dataValidation>
  </dataValidation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L32"/>
  <sheetViews>
    <sheetView showGridLines="0" showRowColHeaders="0" view="pageBreakPreview" zoomScaleNormal="150" zoomScaleSheetLayoutView="100" workbookViewId="0">
      <selection activeCell="AF11" sqref="AF11:BF11"/>
    </sheetView>
  </sheetViews>
  <sheetFormatPr defaultColWidth="0.5" defaultRowHeight="3" customHeight="1" x14ac:dyDescent="0.15"/>
  <cols>
    <col min="1" max="1" width="0.5" style="1" customWidth="1"/>
    <col min="2" max="2" width="2.125" style="1" customWidth="1"/>
    <col min="3" max="3" width="2.625" style="1" customWidth="1"/>
    <col min="4" max="4" width="4.375" style="1" customWidth="1"/>
    <col min="5" max="5" width="0.5" style="1" customWidth="1"/>
    <col min="6" max="6" width="2" style="1" customWidth="1"/>
    <col min="7" max="7" width="1" style="1" customWidth="1"/>
    <col min="8" max="8" width="2.5" style="1" customWidth="1"/>
    <col min="9" max="9" width="1.5" style="1" customWidth="1"/>
    <col min="10" max="10" width="1" style="1" customWidth="1"/>
    <col min="11" max="12" width="2.5" style="1" customWidth="1"/>
    <col min="13" max="13" width="1" style="1" customWidth="1"/>
    <col min="14" max="14" width="1.5" style="1" customWidth="1"/>
    <col min="15" max="15" width="1" style="1" customWidth="1"/>
    <col min="16" max="18" width="0.5" style="1" customWidth="1"/>
    <col min="19" max="19" width="1.5" style="1" customWidth="1"/>
    <col min="20" max="20" width="1" style="1" customWidth="1"/>
    <col min="21" max="25" width="0.5" style="1" customWidth="1"/>
    <col min="26" max="28" width="2.5" style="1" customWidth="1"/>
    <col min="29" max="29" width="2.625" style="1" customWidth="1"/>
    <col min="30" max="30" width="1.625" style="1" customWidth="1"/>
    <col min="31" max="31" width="2.125" style="1" customWidth="1"/>
    <col min="32" max="32" width="2.625" style="1" customWidth="1"/>
    <col min="33" max="33" width="4.375" style="1" customWidth="1"/>
    <col min="34" max="34" width="0.5" style="1" customWidth="1"/>
    <col min="35" max="35" width="2" style="1" customWidth="1"/>
    <col min="36" max="36" width="1" style="1" customWidth="1"/>
    <col min="37" max="37" width="2.5" style="1" customWidth="1"/>
    <col min="38" max="38" width="1.5" style="1" customWidth="1"/>
    <col min="39" max="39" width="1" style="1" customWidth="1"/>
    <col min="40" max="41" width="2.5" style="1" customWidth="1"/>
    <col min="42" max="42" width="1" style="1" customWidth="1"/>
    <col min="43" max="43" width="1.5" style="1" customWidth="1"/>
    <col min="44" max="44" width="1" style="1" customWidth="1"/>
    <col min="45" max="47" width="0.5" style="1" customWidth="1"/>
    <col min="48" max="48" width="1.5" style="1" customWidth="1"/>
    <col min="49" max="49" width="1" style="1" customWidth="1"/>
    <col min="50" max="54" width="0.5" style="1" customWidth="1"/>
    <col min="55" max="57" width="2.5" style="1" customWidth="1"/>
    <col min="58" max="58" width="2.625" style="1" customWidth="1"/>
    <col min="59" max="59" width="1.625" style="1" customWidth="1"/>
    <col min="60" max="60" width="2.125" style="1" customWidth="1"/>
    <col min="61" max="61" width="2.625" style="1" customWidth="1"/>
    <col min="62" max="62" width="4.375" style="1" customWidth="1"/>
    <col min="63" max="63" width="0.5" style="1" customWidth="1"/>
    <col min="64" max="64" width="2" style="1" customWidth="1"/>
    <col min="65" max="65" width="1" style="1" customWidth="1"/>
    <col min="66" max="66" width="2.5" style="1" customWidth="1"/>
    <col min="67" max="67" width="1.5" style="1" customWidth="1"/>
    <col min="68" max="68" width="1" style="1" customWidth="1"/>
    <col min="69" max="70" width="2.5" style="1" customWidth="1"/>
    <col min="71" max="71" width="1" style="1" customWidth="1"/>
    <col min="72" max="72" width="1.5" style="1" customWidth="1"/>
    <col min="73" max="73" width="1" style="1" customWidth="1"/>
    <col min="74" max="76" width="0.5" style="1" customWidth="1"/>
    <col min="77" max="77" width="1.5" style="1" customWidth="1"/>
    <col min="78" max="78" width="1" style="1" customWidth="1"/>
    <col min="79" max="83" width="0.5" style="1" customWidth="1"/>
    <col min="84" max="86" width="2.5" style="1" customWidth="1"/>
    <col min="87" max="87" width="2.625" style="1" customWidth="1"/>
    <col min="88" max="88" width="1.625" style="1" customWidth="1"/>
    <col min="89" max="89" width="0.5" style="2"/>
    <col min="90" max="90" width="3.125" style="2" customWidth="1"/>
    <col min="91" max="16384" width="0.5" style="2"/>
  </cols>
  <sheetData>
    <row r="1" spans="2:90" ht="6.75" customHeight="1" x14ac:dyDescent="0.15">
      <c r="CL1" s="3"/>
    </row>
    <row r="2" spans="2:90" ht="18" customHeight="1" x14ac:dyDescent="0.15">
      <c r="B2" s="4"/>
      <c r="C2" s="5"/>
      <c r="D2" s="5"/>
      <c r="E2" s="5"/>
      <c r="F2" s="5"/>
      <c r="G2" s="5"/>
      <c r="H2" s="5"/>
      <c r="I2" s="178" t="s">
        <v>109</v>
      </c>
      <c r="J2" s="178"/>
      <c r="K2" s="178"/>
      <c r="L2" s="178"/>
      <c r="M2" s="178"/>
      <c r="N2" s="178"/>
      <c r="O2" s="178"/>
      <c r="P2" s="178"/>
      <c r="Q2" s="178"/>
      <c r="R2" s="180" t="s">
        <v>26</v>
      </c>
      <c r="S2" s="181"/>
      <c r="T2" s="183" t="s">
        <v>3</v>
      </c>
      <c r="U2" s="184"/>
      <c r="V2" s="184"/>
      <c r="W2" s="184"/>
      <c r="X2" s="184"/>
      <c r="Y2" s="184"/>
      <c r="Z2" s="184"/>
      <c r="AA2" s="184"/>
      <c r="AB2" s="184"/>
      <c r="AC2" s="5"/>
      <c r="AD2" s="69"/>
      <c r="AE2" s="70"/>
      <c r="AF2" s="5"/>
      <c r="AG2" s="5"/>
      <c r="AH2" s="5"/>
      <c r="AI2" s="5"/>
      <c r="AJ2" s="5"/>
      <c r="AK2" s="5"/>
      <c r="AL2" s="178" t="s">
        <v>109</v>
      </c>
      <c r="AM2" s="178"/>
      <c r="AN2" s="178"/>
      <c r="AO2" s="178"/>
      <c r="AP2" s="178"/>
      <c r="AQ2" s="178"/>
      <c r="AR2" s="178"/>
      <c r="AS2" s="178"/>
      <c r="AT2" s="178"/>
      <c r="AU2" s="180" t="s">
        <v>26</v>
      </c>
      <c r="AV2" s="181"/>
      <c r="AW2" s="183" t="s">
        <v>99</v>
      </c>
      <c r="AX2" s="184"/>
      <c r="AY2" s="184"/>
      <c r="AZ2" s="184"/>
      <c r="BA2" s="184"/>
      <c r="BB2" s="184"/>
      <c r="BC2" s="184"/>
      <c r="BD2" s="184"/>
      <c r="BE2" s="184"/>
      <c r="BF2" s="5"/>
      <c r="BG2" s="69"/>
      <c r="BH2" s="70"/>
      <c r="BI2" s="5"/>
      <c r="BJ2" s="5"/>
      <c r="BK2" s="5"/>
      <c r="BL2" s="5"/>
      <c r="BM2" s="5"/>
      <c r="BN2" s="5"/>
      <c r="BO2" s="178" t="s">
        <v>109</v>
      </c>
      <c r="BP2" s="178"/>
      <c r="BQ2" s="178"/>
      <c r="BR2" s="178"/>
      <c r="BS2" s="178"/>
      <c r="BT2" s="178"/>
      <c r="BU2" s="178"/>
      <c r="BV2" s="178"/>
      <c r="BW2" s="178"/>
      <c r="BX2" s="180" t="s">
        <v>26</v>
      </c>
      <c r="BY2" s="181"/>
      <c r="BZ2" s="183" t="s">
        <v>104</v>
      </c>
      <c r="CA2" s="184"/>
      <c r="CB2" s="184"/>
      <c r="CC2" s="184"/>
      <c r="CD2" s="184"/>
      <c r="CE2" s="184"/>
      <c r="CF2" s="184"/>
      <c r="CG2" s="184"/>
      <c r="CH2" s="184"/>
      <c r="CI2" s="5"/>
      <c r="CJ2" s="6"/>
      <c r="CL2" s="225" t="s">
        <v>107</v>
      </c>
    </row>
    <row r="3" spans="2:90" ht="3" customHeight="1" x14ac:dyDescent="0.15">
      <c r="B3" s="7"/>
      <c r="C3" s="185" t="s">
        <v>4</v>
      </c>
      <c r="D3" s="185"/>
      <c r="I3" s="179"/>
      <c r="J3" s="179"/>
      <c r="K3" s="179"/>
      <c r="L3" s="179"/>
      <c r="M3" s="179"/>
      <c r="N3" s="179"/>
      <c r="O3" s="179"/>
      <c r="P3" s="179"/>
      <c r="Q3" s="179"/>
      <c r="R3" s="182"/>
      <c r="S3" s="182"/>
      <c r="T3" s="11"/>
      <c r="U3" s="11"/>
      <c r="V3" s="11"/>
      <c r="W3" s="11"/>
      <c r="X3" s="11"/>
      <c r="Y3" s="11"/>
      <c r="Z3" s="11"/>
      <c r="AA3" s="11"/>
      <c r="AB3" s="11"/>
      <c r="AC3" s="9"/>
      <c r="AD3" s="71"/>
      <c r="AE3" s="72"/>
      <c r="AF3" s="185" t="s">
        <v>4</v>
      </c>
      <c r="AG3" s="185"/>
      <c r="AL3" s="179"/>
      <c r="AM3" s="179"/>
      <c r="AN3" s="179"/>
      <c r="AO3" s="179"/>
      <c r="AP3" s="179"/>
      <c r="AQ3" s="179"/>
      <c r="AR3" s="179"/>
      <c r="AS3" s="179"/>
      <c r="AT3" s="179"/>
      <c r="AU3" s="182"/>
      <c r="AV3" s="182"/>
      <c r="AW3" s="11"/>
      <c r="AX3" s="11"/>
      <c r="AY3" s="11"/>
      <c r="AZ3" s="11"/>
      <c r="BA3" s="11"/>
      <c r="BB3" s="11"/>
      <c r="BC3" s="11"/>
      <c r="BD3" s="11"/>
      <c r="BE3" s="11"/>
      <c r="BF3" s="9"/>
      <c r="BG3" s="71"/>
      <c r="BH3" s="72"/>
      <c r="BI3" s="185" t="s">
        <v>4</v>
      </c>
      <c r="BJ3" s="185"/>
      <c r="BO3" s="179"/>
      <c r="BP3" s="179"/>
      <c r="BQ3" s="179"/>
      <c r="BR3" s="179"/>
      <c r="BS3" s="179"/>
      <c r="BT3" s="179"/>
      <c r="BU3" s="179"/>
      <c r="BV3" s="179"/>
      <c r="BW3" s="179"/>
      <c r="BX3" s="182"/>
      <c r="BY3" s="182"/>
      <c r="BZ3" s="11"/>
      <c r="CA3" s="11"/>
      <c r="CB3" s="11"/>
      <c r="CC3" s="11"/>
      <c r="CD3" s="11"/>
      <c r="CE3" s="11"/>
      <c r="CF3" s="11"/>
      <c r="CG3" s="11"/>
      <c r="CH3" s="11"/>
      <c r="CI3" s="9"/>
      <c r="CJ3" s="10"/>
      <c r="CL3" s="225"/>
    </row>
    <row r="4" spans="2:90" ht="9" customHeight="1" x14ac:dyDescent="0.15">
      <c r="B4" s="7"/>
      <c r="C4" s="185"/>
      <c r="D4" s="185"/>
      <c r="G4" s="186" t="s">
        <v>5</v>
      </c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8"/>
      <c r="S4" s="186" t="s">
        <v>6</v>
      </c>
      <c r="T4" s="187"/>
      <c r="U4" s="187"/>
      <c r="V4" s="187"/>
      <c r="W4" s="187"/>
      <c r="X4" s="187"/>
      <c r="Y4" s="187"/>
      <c r="Z4" s="187"/>
      <c r="AA4" s="187"/>
      <c r="AB4" s="187"/>
      <c r="AC4" s="188"/>
      <c r="AD4" s="73"/>
      <c r="AE4" s="72"/>
      <c r="AF4" s="185"/>
      <c r="AG4" s="185"/>
      <c r="AJ4" s="186" t="s">
        <v>5</v>
      </c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8"/>
      <c r="AV4" s="186" t="s">
        <v>6</v>
      </c>
      <c r="AW4" s="187"/>
      <c r="AX4" s="187"/>
      <c r="AY4" s="187"/>
      <c r="AZ4" s="187"/>
      <c r="BA4" s="187"/>
      <c r="BB4" s="187"/>
      <c r="BC4" s="187"/>
      <c r="BD4" s="187"/>
      <c r="BE4" s="187"/>
      <c r="BF4" s="188"/>
      <c r="BG4" s="73"/>
      <c r="BH4" s="72"/>
      <c r="BI4" s="185"/>
      <c r="BJ4" s="185"/>
      <c r="BM4" s="186" t="s">
        <v>5</v>
      </c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8"/>
      <c r="BY4" s="186" t="s">
        <v>6</v>
      </c>
      <c r="BZ4" s="187"/>
      <c r="CA4" s="187"/>
      <c r="CB4" s="187"/>
      <c r="CC4" s="187"/>
      <c r="CD4" s="187"/>
      <c r="CE4" s="187"/>
      <c r="CF4" s="187"/>
      <c r="CG4" s="187"/>
      <c r="CH4" s="187"/>
      <c r="CI4" s="188"/>
      <c r="CJ4" s="8"/>
      <c r="CL4" s="225"/>
    </row>
    <row r="5" spans="2:90" ht="3" customHeight="1" x14ac:dyDescent="0.15">
      <c r="B5" s="7"/>
      <c r="C5" s="192" t="s">
        <v>0</v>
      </c>
      <c r="D5" s="193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189"/>
      <c r="T5" s="190"/>
      <c r="U5" s="190"/>
      <c r="V5" s="190"/>
      <c r="W5" s="190"/>
      <c r="X5" s="190"/>
      <c r="Y5" s="190"/>
      <c r="Z5" s="190"/>
      <c r="AA5" s="190"/>
      <c r="AB5" s="190"/>
      <c r="AC5" s="191"/>
      <c r="AD5" s="73"/>
      <c r="AE5" s="72"/>
      <c r="AF5" s="192" t="s">
        <v>0</v>
      </c>
      <c r="AG5" s="193"/>
      <c r="AJ5" s="189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1"/>
      <c r="AV5" s="189"/>
      <c r="AW5" s="190"/>
      <c r="AX5" s="190"/>
      <c r="AY5" s="190"/>
      <c r="AZ5" s="190"/>
      <c r="BA5" s="190"/>
      <c r="BB5" s="190"/>
      <c r="BC5" s="190"/>
      <c r="BD5" s="190"/>
      <c r="BE5" s="190"/>
      <c r="BF5" s="191"/>
      <c r="BG5" s="73"/>
      <c r="BH5" s="72"/>
      <c r="BI5" s="192" t="s">
        <v>0</v>
      </c>
      <c r="BJ5" s="193"/>
      <c r="BM5" s="189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1"/>
      <c r="BY5" s="189"/>
      <c r="BZ5" s="190"/>
      <c r="CA5" s="190"/>
      <c r="CB5" s="190"/>
      <c r="CC5" s="190"/>
      <c r="CD5" s="190"/>
      <c r="CE5" s="190"/>
      <c r="CF5" s="190"/>
      <c r="CG5" s="190"/>
      <c r="CH5" s="190"/>
      <c r="CI5" s="191"/>
      <c r="CJ5" s="8"/>
      <c r="CL5" s="225"/>
    </row>
    <row r="6" spans="2:90" ht="9" customHeight="1" x14ac:dyDescent="0.15">
      <c r="B6" s="7"/>
      <c r="C6" s="193"/>
      <c r="D6" s="193"/>
      <c r="G6" s="151" t="str">
        <f>IF(入力票!$B2="","",VLOOKUP(入力票!$B2,入力票!$H$4:$M$11,2,FALSE))</f>
        <v/>
      </c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5"/>
      <c r="S6" s="199" t="s">
        <v>1</v>
      </c>
      <c r="T6" s="200"/>
      <c r="U6" s="200"/>
      <c r="V6" s="200"/>
      <c r="W6" s="200"/>
      <c r="X6" s="200"/>
      <c r="Y6" s="200"/>
      <c r="Z6" s="200"/>
      <c r="AA6" s="200"/>
      <c r="AB6" s="200"/>
      <c r="AC6" s="201"/>
      <c r="AD6" s="73"/>
      <c r="AE6" s="72"/>
      <c r="AF6" s="193"/>
      <c r="AG6" s="193"/>
      <c r="AJ6" s="151" t="str">
        <f>IF(入力票!$B2="","",VLOOKUP(入力票!$B2,入力票!$H$4:$M$11,2,FALSE))</f>
        <v/>
      </c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5"/>
      <c r="AV6" s="199" t="s">
        <v>1</v>
      </c>
      <c r="AW6" s="200"/>
      <c r="AX6" s="200"/>
      <c r="AY6" s="200"/>
      <c r="AZ6" s="200"/>
      <c r="BA6" s="200"/>
      <c r="BB6" s="200"/>
      <c r="BC6" s="200"/>
      <c r="BD6" s="200"/>
      <c r="BE6" s="200"/>
      <c r="BF6" s="201"/>
      <c r="BG6" s="73"/>
      <c r="BH6" s="72"/>
      <c r="BI6" s="193"/>
      <c r="BJ6" s="193"/>
      <c r="BM6" s="151" t="str">
        <f>IF(入力票!$B2="","",VLOOKUP(入力票!$B2,入力票!$H$4:$M$11,2,FALSE))</f>
        <v/>
      </c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5"/>
      <c r="BY6" s="199" t="s">
        <v>1</v>
      </c>
      <c r="BZ6" s="200"/>
      <c r="CA6" s="200"/>
      <c r="CB6" s="200"/>
      <c r="CC6" s="200"/>
      <c r="CD6" s="200"/>
      <c r="CE6" s="200"/>
      <c r="CF6" s="200"/>
      <c r="CG6" s="200"/>
      <c r="CH6" s="200"/>
      <c r="CI6" s="201"/>
      <c r="CJ6" s="8"/>
      <c r="CL6" s="225"/>
    </row>
    <row r="7" spans="2:90" ht="18" customHeight="1" x14ac:dyDescent="0.15">
      <c r="B7" s="67"/>
      <c r="C7" s="202" t="s">
        <v>2</v>
      </c>
      <c r="D7" s="202"/>
      <c r="E7" s="203"/>
      <c r="F7" s="203"/>
      <c r="G7" s="196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8"/>
      <c r="S7" s="204" t="str">
        <f>IF(入力票!$B$2="","",VLOOKUP(入力票!$B$2,入力票!$H$4:$M$11,3,FALSE))</f>
        <v/>
      </c>
      <c r="T7" s="205"/>
      <c r="U7" s="205"/>
      <c r="V7" s="205"/>
      <c r="W7" s="205"/>
      <c r="X7" s="205"/>
      <c r="Y7" s="205"/>
      <c r="Z7" s="205"/>
      <c r="AA7" s="205"/>
      <c r="AB7" s="205"/>
      <c r="AC7" s="206"/>
      <c r="AD7" s="74"/>
      <c r="AE7" s="75"/>
      <c r="AF7" s="202" t="s">
        <v>2</v>
      </c>
      <c r="AG7" s="202"/>
      <c r="AH7" s="203"/>
      <c r="AI7" s="203"/>
      <c r="AJ7" s="196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8"/>
      <c r="AV7" s="204" t="str">
        <f>IF(入力票!$B$2="","",VLOOKUP(入力票!$B$2,入力票!$H$4:$M$11,3,FALSE))</f>
        <v/>
      </c>
      <c r="AW7" s="205"/>
      <c r="AX7" s="205"/>
      <c r="AY7" s="205"/>
      <c r="AZ7" s="205"/>
      <c r="BA7" s="205"/>
      <c r="BB7" s="205"/>
      <c r="BC7" s="205"/>
      <c r="BD7" s="205"/>
      <c r="BE7" s="205"/>
      <c r="BF7" s="206"/>
      <c r="BG7" s="74"/>
      <c r="BH7" s="75"/>
      <c r="BI7" s="202" t="s">
        <v>106</v>
      </c>
      <c r="BJ7" s="202"/>
      <c r="BK7" s="203"/>
      <c r="BL7" s="203"/>
      <c r="BM7" s="196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8"/>
      <c r="BY7" s="204" t="str">
        <f>IF(入力票!$B$2="","",VLOOKUP(入力票!$B$2,入力票!$H$4:$M$11,3,FALSE))</f>
        <v/>
      </c>
      <c r="BZ7" s="205"/>
      <c r="CA7" s="205"/>
      <c r="CB7" s="205"/>
      <c r="CC7" s="205"/>
      <c r="CD7" s="205"/>
      <c r="CE7" s="205"/>
      <c r="CF7" s="205"/>
      <c r="CG7" s="205"/>
      <c r="CH7" s="205"/>
      <c r="CI7" s="206"/>
      <c r="CJ7" s="68"/>
      <c r="CL7" s="225"/>
    </row>
    <row r="8" spans="2:90" ht="13.5" customHeight="1" x14ac:dyDescent="0.15">
      <c r="B8" s="67"/>
      <c r="C8" s="156" t="s">
        <v>114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8"/>
      <c r="AD8" s="74"/>
      <c r="AE8" s="75"/>
      <c r="AF8" s="156" t="s">
        <v>115</v>
      </c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8"/>
      <c r="BG8" s="74"/>
      <c r="BH8" s="75"/>
      <c r="BI8" s="156" t="s">
        <v>115</v>
      </c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8"/>
      <c r="CJ8" s="68"/>
      <c r="CL8" s="225"/>
    </row>
    <row r="9" spans="2:90" ht="18.75" customHeight="1" x14ac:dyDescent="0.15">
      <c r="B9" s="7"/>
      <c r="C9" s="159" t="s">
        <v>82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1"/>
      <c r="AD9" s="73"/>
      <c r="AE9" s="72"/>
      <c r="AF9" s="159" t="s">
        <v>82</v>
      </c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1"/>
      <c r="BG9" s="73"/>
      <c r="BH9" s="72"/>
      <c r="BI9" s="159" t="s">
        <v>82</v>
      </c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1"/>
      <c r="CJ9" s="8"/>
      <c r="CL9" s="225"/>
    </row>
    <row r="10" spans="2:90" ht="12" customHeight="1" x14ac:dyDescent="0.15">
      <c r="B10" s="7"/>
      <c r="C10" s="159" t="s">
        <v>83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1"/>
      <c r="AD10" s="73"/>
      <c r="AE10" s="72"/>
      <c r="AF10" s="159" t="s">
        <v>83</v>
      </c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1"/>
      <c r="BG10" s="73"/>
      <c r="BH10" s="72"/>
      <c r="BI10" s="159" t="s">
        <v>83</v>
      </c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1"/>
      <c r="CJ10" s="8"/>
      <c r="CL10" s="225"/>
    </row>
    <row r="11" spans="2:90" ht="66.75" customHeight="1" x14ac:dyDescent="0.15">
      <c r="B11" s="7"/>
      <c r="C11" s="162" t="str">
        <f>IF(入力票!$B$3="","",入力票!$B$3)</f>
        <v>水戸市笠原町978番6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4"/>
      <c r="AD11" s="73"/>
      <c r="AE11" s="72"/>
      <c r="AF11" s="162" t="str">
        <f>IF(入力票!$B$3="","",入力票!$B$3)</f>
        <v>水戸市笠原町978番6</v>
      </c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4"/>
      <c r="BG11" s="73"/>
      <c r="BH11" s="72"/>
      <c r="BI11" s="162" t="str">
        <f>IF(入力票!$B$3="","",入力票!$B$3)</f>
        <v>水戸市笠原町978番6</v>
      </c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4"/>
      <c r="CJ11" s="8"/>
      <c r="CL11" s="225"/>
    </row>
    <row r="12" spans="2:90" ht="42" customHeight="1" x14ac:dyDescent="0.15">
      <c r="B12" s="7"/>
      <c r="C12" s="165" t="str">
        <f>IF(入力票!$B$4="","",入力票!$B$4)</f>
        <v>茨城　太郎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25"/>
      <c r="AD12" s="76"/>
      <c r="AE12" s="72"/>
      <c r="AF12" s="165" t="str">
        <f>IF(入力票!$B$4="","",入力票!$B$4)</f>
        <v>茨城　太郎</v>
      </c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25"/>
      <c r="BG12" s="76"/>
      <c r="BH12" s="72"/>
      <c r="BI12" s="165" t="str">
        <f>IF(入力票!$B$4="","",入力票!$B$4)</f>
        <v>茨城　太郎</v>
      </c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25"/>
      <c r="CJ12" s="14"/>
      <c r="CL12" s="225"/>
    </row>
    <row r="13" spans="2:90" ht="15" customHeight="1" x14ac:dyDescent="0.15">
      <c r="B13" s="7"/>
      <c r="C13" s="167" t="str">
        <f>"（店舗名　　　"&amp;入力票!$B$5&amp;"　　　）"</f>
        <v>（店舗名　　　茨城商店　　　）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25"/>
      <c r="AD13" s="77"/>
      <c r="AE13" s="72"/>
      <c r="AF13" s="167" t="str">
        <f>"（店舗名　　　"&amp;入力票!$B$5&amp;"　　　）"</f>
        <v>（店舗名　　　茨城商店　　　）</v>
      </c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25"/>
      <c r="BG13" s="77"/>
      <c r="BH13" s="72"/>
      <c r="BI13" s="167" t="str">
        <f>"（店舗名　　　"&amp;入力票!$B$5&amp;"　　　）"</f>
        <v>（店舗名　　　茨城商店　　　）</v>
      </c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25"/>
      <c r="CJ13" s="13"/>
      <c r="CL13" s="225"/>
    </row>
    <row r="14" spans="2:90" ht="6" customHeight="1" x14ac:dyDescent="0.15">
      <c r="B14" s="7"/>
      <c r="C14" s="169" t="s">
        <v>13</v>
      </c>
      <c r="D14" s="154"/>
      <c r="E14" s="170" t="s">
        <v>16</v>
      </c>
      <c r="F14" s="154"/>
      <c r="G14" s="173" t="s">
        <v>17</v>
      </c>
      <c r="H14" s="154"/>
      <c r="I14" s="154"/>
      <c r="J14" s="169"/>
      <c r="K14" s="137"/>
      <c r="L14" s="137"/>
      <c r="M14" s="137"/>
      <c r="N14" s="137"/>
      <c r="O14" s="137"/>
      <c r="P14" s="141"/>
      <c r="Q14" s="137"/>
      <c r="R14" s="137"/>
      <c r="S14" s="137"/>
      <c r="T14" s="137"/>
      <c r="U14" s="137"/>
      <c r="V14" s="152"/>
      <c r="W14" s="141"/>
      <c r="X14" s="137"/>
      <c r="Y14" s="137"/>
      <c r="Z14" s="137"/>
      <c r="AA14" s="137"/>
      <c r="AB14" s="137"/>
      <c r="AC14" s="152"/>
      <c r="AD14" s="77"/>
      <c r="AE14" s="72"/>
      <c r="AF14" s="169" t="s">
        <v>13</v>
      </c>
      <c r="AG14" s="154"/>
      <c r="AH14" s="170" t="s">
        <v>16</v>
      </c>
      <c r="AI14" s="154"/>
      <c r="AJ14" s="173" t="s">
        <v>17</v>
      </c>
      <c r="AK14" s="154"/>
      <c r="AL14" s="154"/>
      <c r="AM14" s="169"/>
      <c r="AN14" s="137"/>
      <c r="AO14" s="137"/>
      <c r="AP14" s="137"/>
      <c r="AQ14" s="137"/>
      <c r="AR14" s="137"/>
      <c r="AS14" s="141"/>
      <c r="AT14" s="137"/>
      <c r="AU14" s="137"/>
      <c r="AV14" s="137"/>
      <c r="AW14" s="137"/>
      <c r="AX14" s="137"/>
      <c r="AY14" s="152"/>
      <c r="AZ14" s="141"/>
      <c r="BA14" s="137"/>
      <c r="BB14" s="137"/>
      <c r="BC14" s="137"/>
      <c r="BD14" s="137"/>
      <c r="BE14" s="137"/>
      <c r="BF14" s="152"/>
      <c r="BG14" s="77"/>
      <c r="BH14" s="72"/>
      <c r="BI14" s="169" t="s">
        <v>13</v>
      </c>
      <c r="BJ14" s="154"/>
      <c r="BK14" s="170" t="s">
        <v>16</v>
      </c>
      <c r="BL14" s="154"/>
      <c r="BM14" s="173" t="s">
        <v>17</v>
      </c>
      <c r="BN14" s="154"/>
      <c r="BO14" s="154"/>
      <c r="BP14" s="169"/>
      <c r="BQ14" s="137"/>
      <c r="BR14" s="137"/>
      <c r="BS14" s="137"/>
      <c r="BT14" s="137"/>
      <c r="BU14" s="137"/>
      <c r="BV14" s="141"/>
      <c r="BW14" s="137"/>
      <c r="BX14" s="137"/>
      <c r="BY14" s="137"/>
      <c r="BZ14" s="137"/>
      <c r="CA14" s="137"/>
      <c r="CB14" s="152"/>
      <c r="CC14" s="141"/>
      <c r="CD14" s="137"/>
      <c r="CE14" s="137"/>
      <c r="CF14" s="137"/>
      <c r="CG14" s="137"/>
      <c r="CH14" s="137"/>
      <c r="CI14" s="152"/>
      <c r="CJ14" s="13"/>
      <c r="CL14" s="225"/>
    </row>
    <row r="15" spans="2:90" ht="6" customHeight="1" x14ac:dyDescent="0.15">
      <c r="B15" s="7"/>
      <c r="C15" s="50" t="s">
        <v>14</v>
      </c>
      <c r="D15" s="44" t="s">
        <v>15</v>
      </c>
      <c r="E15" s="171"/>
      <c r="F15" s="172"/>
      <c r="G15" s="171"/>
      <c r="H15" s="172"/>
      <c r="I15" s="172"/>
      <c r="J15" s="177"/>
      <c r="K15" s="175"/>
      <c r="L15" s="175"/>
      <c r="M15" s="175"/>
      <c r="N15" s="175"/>
      <c r="O15" s="175"/>
      <c r="P15" s="174"/>
      <c r="Q15" s="175"/>
      <c r="R15" s="175"/>
      <c r="S15" s="175"/>
      <c r="T15" s="175"/>
      <c r="U15" s="175"/>
      <c r="V15" s="176"/>
      <c r="W15" s="177"/>
      <c r="X15" s="175"/>
      <c r="Y15" s="175"/>
      <c r="Z15" s="175"/>
      <c r="AA15" s="175"/>
      <c r="AB15" s="175"/>
      <c r="AC15" s="176"/>
      <c r="AD15" s="76"/>
      <c r="AE15" s="72"/>
      <c r="AF15" s="50" t="s">
        <v>14</v>
      </c>
      <c r="AG15" s="44" t="s">
        <v>15</v>
      </c>
      <c r="AH15" s="171"/>
      <c r="AI15" s="172"/>
      <c r="AJ15" s="171"/>
      <c r="AK15" s="172"/>
      <c r="AL15" s="172"/>
      <c r="AM15" s="177"/>
      <c r="AN15" s="175"/>
      <c r="AO15" s="175"/>
      <c r="AP15" s="175"/>
      <c r="AQ15" s="175"/>
      <c r="AR15" s="175"/>
      <c r="AS15" s="174"/>
      <c r="AT15" s="175"/>
      <c r="AU15" s="175"/>
      <c r="AV15" s="175"/>
      <c r="AW15" s="175"/>
      <c r="AX15" s="175"/>
      <c r="AY15" s="176"/>
      <c r="AZ15" s="177"/>
      <c r="BA15" s="175"/>
      <c r="BB15" s="175"/>
      <c r="BC15" s="175"/>
      <c r="BD15" s="175"/>
      <c r="BE15" s="175"/>
      <c r="BF15" s="176"/>
      <c r="BG15" s="76"/>
      <c r="BH15" s="72"/>
      <c r="BI15" s="50" t="s">
        <v>14</v>
      </c>
      <c r="BJ15" s="44" t="s">
        <v>15</v>
      </c>
      <c r="BK15" s="171"/>
      <c r="BL15" s="172"/>
      <c r="BM15" s="171"/>
      <c r="BN15" s="172"/>
      <c r="BO15" s="172"/>
      <c r="BP15" s="177"/>
      <c r="BQ15" s="175"/>
      <c r="BR15" s="175"/>
      <c r="BS15" s="175"/>
      <c r="BT15" s="175"/>
      <c r="BU15" s="175"/>
      <c r="BV15" s="174"/>
      <c r="BW15" s="175"/>
      <c r="BX15" s="175"/>
      <c r="BY15" s="175"/>
      <c r="BZ15" s="175"/>
      <c r="CA15" s="175"/>
      <c r="CB15" s="176"/>
      <c r="CC15" s="177"/>
      <c r="CD15" s="175"/>
      <c r="CE15" s="175"/>
      <c r="CF15" s="175"/>
      <c r="CG15" s="175"/>
      <c r="CH15" s="175"/>
      <c r="CI15" s="176"/>
      <c r="CJ15" s="14"/>
      <c r="CL15" s="225"/>
    </row>
    <row r="16" spans="2:90" ht="24" customHeight="1" x14ac:dyDescent="0.15">
      <c r="B16" s="7"/>
      <c r="C16" s="51">
        <v>5</v>
      </c>
      <c r="D16" s="46">
        <f>IF(入力票!$B$7="","",入力票!$B$7)</f>
        <v>2</v>
      </c>
      <c r="E16" s="150" t="str">
        <f>IF(入力票!$B2="","",VLOOKUP(入力票!$B2,入力票!$H$4:$M$11,4,FALSE))</f>
        <v/>
      </c>
      <c r="F16" s="137"/>
      <c r="G16" s="150" t="s">
        <v>84</v>
      </c>
      <c r="H16" s="137"/>
      <c r="I16" s="137"/>
      <c r="J16" s="151"/>
      <c r="K16" s="137"/>
      <c r="L16" s="137"/>
      <c r="M16" s="137"/>
      <c r="N16" s="137"/>
      <c r="O16" s="137"/>
      <c r="P16" s="151"/>
      <c r="Q16" s="137"/>
      <c r="R16" s="137"/>
      <c r="S16" s="137"/>
      <c r="T16" s="137"/>
      <c r="U16" s="137"/>
      <c r="V16" s="152"/>
      <c r="W16" s="153"/>
      <c r="X16" s="137"/>
      <c r="Y16" s="137"/>
      <c r="Z16" s="137"/>
      <c r="AA16" s="137"/>
      <c r="AB16" s="137"/>
      <c r="AC16" s="152"/>
      <c r="AD16" s="77"/>
      <c r="AE16" s="72"/>
      <c r="AF16" s="51">
        <v>5</v>
      </c>
      <c r="AG16" s="46">
        <f>IF(入力票!$B$7="","",入力票!$B$7)</f>
        <v>2</v>
      </c>
      <c r="AH16" s="150" t="str">
        <f>IF(入力票!$B2="","",VLOOKUP(入力票!$B2,入力票!$H$4:$M$11,4,FALSE))</f>
        <v/>
      </c>
      <c r="AI16" s="137"/>
      <c r="AJ16" s="150" t="s">
        <v>84</v>
      </c>
      <c r="AK16" s="137"/>
      <c r="AL16" s="137"/>
      <c r="AM16" s="151"/>
      <c r="AN16" s="137"/>
      <c r="AO16" s="137"/>
      <c r="AP16" s="137"/>
      <c r="AQ16" s="137"/>
      <c r="AR16" s="137"/>
      <c r="AS16" s="151"/>
      <c r="AT16" s="137"/>
      <c r="AU16" s="137"/>
      <c r="AV16" s="137"/>
      <c r="AW16" s="137"/>
      <c r="AX16" s="137"/>
      <c r="AY16" s="152"/>
      <c r="AZ16" s="153"/>
      <c r="BA16" s="137"/>
      <c r="BB16" s="137"/>
      <c r="BC16" s="137"/>
      <c r="BD16" s="137"/>
      <c r="BE16" s="137"/>
      <c r="BF16" s="152"/>
      <c r="BG16" s="77"/>
      <c r="BH16" s="72"/>
      <c r="BI16" s="51">
        <v>5</v>
      </c>
      <c r="BJ16" s="46">
        <f>IF(入力票!$B$7="","",入力票!$B$7)</f>
        <v>2</v>
      </c>
      <c r="BK16" s="150" t="str">
        <f>IF(入力票!$B2="","",VLOOKUP(入力票!$B2,入力票!$H$4:$M$11,4,FALSE))</f>
        <v/>
      </c>
      <c r="BL16" s="137"/>
      <c r="BM16" s="150" t="s">
        <v>84</v>
      </c>
      <c r="BN16" s="137"/>
      <c r="BO16" s="137"/>
      <c r="BP16" s="151"/>
      <c r="BQ16" s="137"/>
      <c r="BR16" s="137"/>
      <c r="BS16" s="137"/>
      <c r="BT16" s="137"/>
      <c r="BU16" s="137"/>
      <c r="BV16" s="151"/>
      <c r="BW16" s="137"/>
      <c r="BX16" s="137"/>
      <c r="BY16" s="137"/>
      <c r="BZ16" s="137"/>
      <c r="CA16" s="137"/>
      <c r="CB16" s="152"/>
      <c r="CC16" s="153"/>
      <c r="CD16" s="137"/>
      <c r="CE16" s="137"/>
      <c r="CF16" s="137"/>
      <c r="CG16" s="137"/>
      <c r="CH16" s="137"/>
      <c r="CI16" s="152"/>
      <c r="CJ16" s="13"/>
      <c r="CL16" s="225"/>
    </row>
    <row r="17" spans="1:90" ht="9" customHeight="1" x14ac:dyDescent="0.15">
      <c r="B17" s="7"/>
      <c r="C17" s="141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5"/>
      <c r="R17" s="141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52"/>
      <c r="AD17" s="77"/>
      <c r="AE17" s="72"/>
      <c r="AF17" s="141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5"/>
      <c r="AU17" s="141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52"/>
      <c r="BG17" s="77"/>
      <c r="BH17" s="72"/>
      <c r="BI17" s="141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5"/>
      <c r="BX17" s="141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52"/>
      <c r="CJ17" s="13"/>
      <c r="CL17" s="225"/>
    </row>
    <row r="18" spans="1:90" ht="17.45" customHeight="1" x14ac:dyDescent="0.15">
      <c r="B18" s="7"/>
      <c r="C18" s="156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52"/>
      <c r="R18" s="151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52"/>
      <c r="AD18" s="77"/>
      <c r="AE18" s="72"/>
      <c r="AF18" s="156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52"/>
      <c r="AU18" s="151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52"/>
      <c r="BG18" s="77"/>
      <c r="BH18" s="72"/>
      <c r="BI18" s="156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52"/>
      <c r="BX18" s="151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52"/>
      <c r="CJ18" s="13"/>
      <c r="CL18" s="225"/>
    </row>
    <row r="19" spans="1:90" ht="6" customHeight="1" x14ac:dyDescent="0.15">
      <c r="B19" s="7"/>
      <c r="C19" s="131" t="s">
        <v>18</v>
      </c>
      <c r="D19" s="132"/>
      <c r="E19" s="132"/>
      <c r="F19" s="132"/>
      <c r="G19" s="132"/>
      <c r="H19" s="134" t="s">
        <v>91</v>
      </c>
      <c r="I19" s="136" t="s">
        <v>7</v>
      </c>
      <c r="J19" s="137"/>
      <c r="K19" s="49" t="s">
        <v>22</v>
      </c>
      <c r="L19" s="45" t="s">
        <v>23</v>
      </c>
      <c r="M19" s="138" t="s">
        <v>24</v>
      </c>
      <c r="N19" s="139"/>
      <c r="O19" s="138" t="s">
        <v>7</v>
      </c>
      <c r="P19" s="139"/>
      <c r="Q19" s="139"/>
      <c r="R19" s="140"/>
      <c r="S19" s="141" t="s">
        <v>22</v>
      </c>
      <c r="T19" s="137"/>
      <c r="U19" s="142" t="s">
        <v>25</v>
      </c>
      <c r="V19" s="137"/>
      <c r="W19" s="137"/>
      <c r="X19" s="137"/>
      <c r="Y19" s="143"/>
      <c r="Z19" s="48" t="s">
        <v>24</v>
      </c>
      <c r="AA19" s="44" t="s">
        <v>7</v>
      </c>
      <c r="AB19" s="49" t="s">
        <v>22</v>
      </c>
      <c r="AC19" s="47" t="s">
        <v>8</v>
      </c>
      <c r="AD19" s="78"/>
      <c r="AE19" s="72"/>
      <c r="AF19" s="131" t="s">
        <v>18</v>
      </c>
      <c r="AG19" s="132"/>
      <c r="AH19" s="132"/>
      <c r="AI19" s="132"/>
      <c r="AJ19" s="132"/>
      <c r="AK19" s="134" t="s">
        <v>91</v>
      </c>
      <c r="AL19" s="136" t="s">
        <v>7</v>
      </c>
      <c r="AM19" s="137"/>
      <c r="AN19" s="49" t="s">
        <v>22</v>
      </c>
      <c r="AO19" s="45" t="s">
        <v>23</v>
      </c>
      <c r="AP19" s="138" t="s">
        <v>24</v>
      </c>
      <c r="AQ19" s="139"/>
      <c r="AR19" s="138" t="s">
        <v>7</v>
      </c>
      <c r="AS19" s="139"/>
      <c r="AT19" s="139"/>
      <c r="AU19" s="140"/>
      <c r="AV19" s="141" t="s">
        <v>22</v>
      </c>
      <c r="AW19" s="137"/>
      <c r="AX19" s="142" t="s">
        <v>25</v>
      </c>
      <c r="AY19" s="137"/>
      <c r="AZ19" s="137"/>
      <c r="BA19" s="137"/>
      <c r="BB19" s="143"/>
      <c r="BC19" s="48" t="s">
        <v>24</v>
      </c>
      <c r="BD19" s="44" t="s">
        <v>7</v>
      </c>
      <c r="BE19" s="49" t="s">
        <v>22</v>
      </c>
      <c r="BF19" s="47" t="s">
        <v>8</v>
      </c>
      <c r="BG19" s="78"/>
      <c r="BH19" s="72"/>
      <c r="BI19" s="131" t="s">
        <v>18</v>
      </c>
      <c r="BJ19" s="132"/>
      <c r="BK19" s="132"/>
      <c r="BL19" s="132"/>
      <c r="BM19" s="132"/>
      <c r="BN19" s="134" t="s">
        <v>91</v>
      </c>
      <c r="BO19" s="136" t="s">
        <v>7</v>
      </c>
      <c r="BP19" s="137"/>
      <c r="BQ19" s="49" t="s">
        <v>22</v>
      </c>
      <c r="BR19" s="45" t="s">
        <v>23</v>
      </c>
      <c r="BS19" s="138" t="s">
        <v>24</v>
      </c>
      <c r="BT19" s="139"/>
      <c r="BU19" s="138" t="s">
        <v>7</v>
      </c>
      <c r="BV19" s="139"/>
      <c r="BW19" s="139"/>
      <c r="BX19" s="140"/>
      <c r="BY19" s="141" t="s">
        <v>22</v>
      </c>
      <c r="BZ19" s="137"/>
      <c r="CA19" s="142" t="s">
        <v>25</v>
      </c>
      <c r="CB19" s="137"/>
      <c r="CC19" s="137"/>
      <c r="CD19" s="137"/>
      <c r="CE19" s="143"/>
      <c r="CF19" s="48" t="s">
        <v>24</v>
      </c>
      <c r="CG19" s="44" t="s">
        <v>7</v>
      </c>
      <c r="CH19" s="49" t="s">
        <v>22</v>
      </c>
      <c r="CI19" s="47" t="s">
        <v>8</v>
      </c>
      <c r="CJ19" s="15"/>
      <c r="CL19" s="225"/>
    </row>
    <row r="20" spans="1:90" ht="25.5" customHeight="1" x14ac:dyDescent="0.15">
      <c r="A20" s="1">
        <f>AB4</f>
        <v>0</v>
      </c>
      <c r="B20" s="7"/>
      <c r="C20" s="133"/>
      <c r="D20" s="125"/>
      <c r="E20" s="125"/>
      <c r="F20" s="125"/>
      <c r="G20" s="125"/>
      <c r="H20" s="135"/>
      <c r="I20" s="144" t="str">
        <f>IF(LEN(入力票!$B9)&gt;=11,LEFT(RIGHT(入力票!$B9,11),1),"")</f>
        <v/>
      </c>
      <c r="J20" s="145" t="str">
        <f>IF(LEN(入力票!$B9)&gt;=3,LEFT(RIGHT(入力票!$B9,3),1),IF(3-LEN(入力票!$B9)=1,"\",""))</f>
        <v>0</v>
      </c>
      <c r="K20" s="41" t="str">
        <f>IF(LEN(入力票!$B9)&gt;=10,LEFT(RIGHT(入力票!$B9,10),1),"")</f>
        <v/>
      </c>
      <c r="L20" s="56" t="str">
        <f>IF(LEN(入力票!$B9)&gt;=9,LEFT(RIGHT(入力票!$B9,9),1),"")</f>
        <v/>
      </c>
      <c r="M20" s="146" t="str">
        <f>IF(LEN(入力票!$B9)&gt;=8,LEFT(RIGHT(入力票!$B9,8),1),"")</f>
        <v/>
      </c>
      <c r="N20" s="146" t="str">
        <f>IF(LEN(入力票!$B9)&gt;=3,LEFT(RIGHT(入力票!$B9,3),1),IF(3-LEN(入力票!$B9)=1,"\",""))</f>
        <v>0</v>
      </c>
      <c r="O20" s="146" t="str">
        <f>IF(LEN(入力票!$B9)&gt;=7,LEFT(RIGHT(入力票!$B9,7),1),"")</f>
        <v/>
      </c>
      <c r="P20" s="146" t="str">
        <f>IF(LEN(入力票!$B9)&gt;=3,LEFT(RIGHT(入力票!$B9,3),1),IF(3-LEN(入力票!$B9)=1,"\",""))</f>
        <v>0</v>
      </c>
      <c r="Q20" s="146" t="str">
        <f>IF(LEN(入力票!$B9)&gt;=3,LEFT(RIGHT(入力票!$B9,3),1),IF(3-LEN(入力票!$B9)=1,"\",""))</f>
        <v>0</v>
      </c>
      <c r="R20" s="147" t="str">
        <f>IF(LEN(入力票!$B9)&gt;=3,LEFT(RIGHT(入力票!$B9,3),1),IF(3-LEN(入力票!$B9)=1,"\",""))</f>
        <v>0</v>
      </c>
      <c r="S20" s="144" t="str">
        <f>IF(LEN(入力票!$B9)&gt;=6,LEFT(RIGHT(入力票!$B9,6),1),"")</f>
        <v/>
      </c>
      <c r="T20" s="145" t="str">
        <f>IF(LEN(入力票!$B9)&gt;=3,LEFT(RIGHT(入力票!$B9,3),1),IF(3-LEN(入力票!$B9)=1,"\",""))</f>
        <v>0</v>
      </c>
      <c r="U20" s="148" t="str">
        <f>IF(LEN(入力票!$B9)&gt;=5,LEFT(RIGHT(入力票!$B9,5),1),"")</f>
        <v>5</v>
      </c>
      <c r="V20" s="145" t="str">
        <f>IF(LEN(入力票!$B9)&gt;=3,LEFT(RIGHT(入力票!$B9,3),1),IF(3-LEN(入力票!$B9)=1,"\",""))</f>
        <v>0</v>
      </c>
      <c r="W20" s="145" t="str">
        <f>IF(LEN(入力票!$B9)&gt;=3,LEFT(RIGHT(入力票!$B9,3),1),IF(3-LEN(入力票!$B9)=1,"\",""))</f>
        <v>0</v>
      </c>
      <c r="X20" s="145" t="str">
        <f>IF(LEN(入力票!$B9)&gt;=3,LEFT(RIGHT(入力票!$B9,3),1),IF(3-LEN(入力票!$B9)=1,"\",""))</f>
        <v>0</v>
      </c>
      <c r="Y20" s="149" t="str">
        <f>IF(LEN(入力票!$B9)&gt;=3,LEFT(RIGHT(入力票!$B9,3),1),IF(3-LEN(入力票!$B9)=1,"\",""))</f>
        <v>0</v>
      </c>
      <c r="Z20" s="41" t="str">
        <f>IF(LEN(入力票!$B9)&gt;=4,LEFT(RIGHT(入力票!$B9,4),1),"")</f>
        <v>0</v>
      </c>
      <c r="AA20" s="42" t="str">
        <f>IF(LEN(入力票!$B9)&gt;=3,LEFT(RIGHT(入力票!$B9,3),1),"")</f>
        <v>0</v>
      </c>
      <c r="AB20" s="41" t="str">
        <f>LEFT(RIGHT(入力票!$B9,2),1)</f>
        <v>0</v>
      </c>
      <c r="AC20" s="52" t="str">
        <f>RIGHT(入力票!$B9,1)</f>
        <v>0</v>
      </c>
      <c r="AD20" s="78"/>
      <c r="AE20" s="72"/>
      <c r="AF20" s="133"/>
      <c r="AG20" s="125"/>
      <c r="AH20" s="125"/>
      <c r="AI20" s="125"/>
      <c r="AJ20" s="125"/>
      <c r="AK20" s="135"/>
      <c r="AL20" s="144" t="str">
        <f>IF(LEN(入力票!$B9)&gt;=11,LEFT(RIGHT(入力票!$B9,11),1),"")</f>
        <v/>
      </c>
      <c r="AM20" s="145" t="str">
        <f>IF(LEN(入力票!$B9)&gt;=3,LEFT(RIGHT(入力票!$B9,3),1),IF(3-LEN(入力票!$B9)=1,"\",""))</f>
        <v>0</v>
      </c>
      <c r="AN20" s="41" t="str">
        <f>IF(LEN(入力票!$B9)&gt;=10,LEFT(RIGHT(入力票!$B9,10),1),"")</f>
        <v/>
      </c>
      <c r="AO20" s="56" t="str">
        <f>IF(LEN(入力票!$B9)&gt;=9,LEFT(RIGHT(入力票!$B9,9),1),"")</f>
        <v/>
      </c>
      <c r="AP20" s="146" t="str">
        <f>IF(LEN(入力票!$B9)&gt;=8,LEFT(RIGHT(入力票!$B9,8),1),"")</f>
        <v/>
      </c>
      <c r="AQ20" s="146" t="str">
        <f>IF(LEN(入力票!$B9)&gt;=3,LEFT(RIGHT(入力票!$B9,3),1),IF(3-LEN(入力票!$B9)=1,"\",""))</f>
        <v>0</v>
      </c>
      <c r="AR20" s="146" t="str">
        <f>IF(LEN(入力票!$B9)&gt;=7,LEFT(RIGHT(入力票!$B9,7),1),"")</f>
        <v/>
      </c>
      <c r="AS20" s="146" t="str">
        <f>IF(LEN(入力票!$B9)&gt;=3,LEFT(RIGHT(入力票!$B9,3),1),IF(3-LEN(入力票!$B9)=1,"\",""))</f>
        <v>0</v>
      </c>
      <c r="AT20" s="146" t="str">
        <f>IF(LEN(入力票!$B9)&gt;=3,LEFT(RIGHT(入力票!$B9,3),1),IF(3-LEN(入力票!$B9)=1,"\",""))</f>
        <v>0</v>
      </c>
      <c r="AU20" s="147" t="str">
        <f>IF(LEN(入力票!$B9)&gt;=3,LEFT(RIGHT(入力票!$B9,3),1),IF(3-LEN(入力票!$B9)=1,"\",""))</f>
        <v>0</v>
      </c>
      <c r="AV20" s="144" t="str">
        <f>IF(LEN(入力票!$B9)&gt;=6,LEFT(RIGHT(入力票!$B9,6),1),"")</f>
        <v/>
      </c>
      <c r="AW20" s="145" t="str">
        <f>IF(LEN(入力票!$B9)&gt;=3,LEFT(RIGHT(入力票!$B9,3),1),IF(3-LEN(入力票!$B9)=1,"\",""))</f>
        <v>0</v>
      </c>
      <c r="AX20" s="148" t="str">
        <f>IF(LEN(入力票!$B9)&gt;=5,LEFT(RIGHT(入力票!$B9,5),1),"")</f>
        <v>5</v>
      </c>
      <c r="AY20" s="145" t="str">
        <f>IF(LEN(入力票!$B9)&gt;=3,LEFT(RIGHT(入力票!$B9,3),1),IF(3-LEN(入力票!$B9)=1,"\",""))</f>
        <v>0</v>
      </c>
      <c r="AZ20" s="145" t="str">
        <f>IF(LEN(入力票!$B9)&gt;=3,LEFT(RIGHT(入力票!$B9,3),1),IF(3-LEN(入力票!$B9)=1,"\",""))</f>
        <v>0</v>
      </c>
      <c r="BA20" s="145" t="str">
        <f>IF(LEN(入力票!$B9)&gt;=3,LEFT(RIGHT(入力票!$B9,3),1),IF(3-LEN(入力票!$B9)=1,"\",""))</f>
        <v>0</v>
      </c>
      <c r="BB20" s="149" t="str">
        <f>IF(LEN(入力票!$B9)&gt;=3,LEFT(RIGHT(入力票!$B9,3),1),IF(3-LEN(入力票!$B9)=1,"\",""))</f>
        <v>0</v>
      </c>
      <c r="BC20" s="41" t="str">
        <f>IF(LEN(入力票!$B9)&gt;=4,LEFT(RIGHT(入力票!$B9,4),1),"")</f>
        <v>0</v>
      </c>
      <c r="BD20" s="42" t="str">
        <f>IF(LEN(入力票!$B9)&gt;=3,LEFT(RIGHT(入力票!$B9,3),1),"")</f>
        <v>0</v>
      </c>
      <c r="BE20" s="41" t="str">
        <f>LEFT(RIGHT(入力票!$B9,2),1)</f>
        <v>0</v>
      </c>
      <c r="BF20" s="52" t="str">
        <f>RIGHT(入力票!$B9,1)</f>
        <v>0</v>
      </c>
      <c r="BG20" s="78"/>
      <c r="BH20" s="72"/>
      <c r="BI20" s="133"/>
      <c r="BJ20" s="125"/>
      <c r="BK20" s="125"/>
      <c r="BL20" s="125"/>
      <c r="BM20" s="125"/>
      <c r="BN20" s="135"/>
      <c r="BO20" s="144" t="str">
        <f>IF(LEN(入力票!$B9)&gt;=11,LEFT(RIGHT(入力票!$B9,11),1),"")</f>
        <v/>
      </c>
      <c r="BP20" s="145" t="str">
        <f>IF(LEN(入力票!$B9)&gt;=3,LEFT(RIGHT(入力票!$B9,3),1),IF(3-LEN(入力票!$B9)=1,"\",""))</f>
        <v>0</v>
      </c>
      <c r="BQ20" s="41" t="str">
        <f>IF(LEN(入力票!$B9)&gt;=10,LEFT(RIGHT(入力票!$B9,10),1),"")</f>
        <v/>
      </c>
      <c r="BR20" s="56" t="str">
        <f>IF(LEN(入力票!$B9)&gt;=9,LEFT(RIGHT(入力票!$B9,9),1),"")</f>
        <v/>
      </c>
      <c r="BS20" s="146" t="str">
        <f>IF(LEN(入力票!$B9)&gt;=8,LEFT(RIGHT(入力票!$B9,8),1),"")</f>
        <v/>
      </c>
      <c r="BT20" s="146" t="str">
        <f>IF(LEN(入力票!$B9)&gt;=3,LEFT(RIGHT(入力票!$B9,3),1),IF(3-LEN(入力票!$B9)=1,"\",""))</f>
        <v>0</v>
      </c>
      <c r="BU20" s="146" t="str">
        <f>IF(LEN(入力票!$B9)&gt;=7,LEFT(RIGHT(入力票!$B9,7),1),"")</f>
        <v/>
      </c>
      <c r="BV20" s="146" t="str">
        <f>IF(LEN(入力票!$B9)&gt;=3,LEFT(RIGHT(入力票!$B9,3),1),IF(3-LEN(入力票!$B9)=1,"\",""))</f>
        <v>0</v>
      </c>
      <c r="BW20" s="146" t="str">
        <f>IF(LEN(入力票!$B9)&gt;=3,LEFT(RIGHT(入力票!$B9,3),1),IF(3-LEN(入力票!$B9)=1,"\",""))</f>
        <v>0</v>
      </c>
      <c r="BX20" s="147" t="str">
        <f>IF(LEN(入力票!$B9)&gt;=3,LEFT(RIGHT(入力票!$B9,3),1),IF(3-LEN(入力票!$B9)=1,"\",""))</f>
        <v>0</v>
      </c>
      <c r="BY20" s="144" t="str">
        <f>IF(LEN(入力票!$B9)&gt;=6,LEFT(RIGHT(入力票!$B9,6),1),"")</f>
        <v/>
      </c>
      <c r="BZ20" s="145" t="str">
        <f>IF(LEN(入力票!$B9)&gt;=3,LEFT(RIGHT(入力票!$B9,3),1),IF(3-LEN(入力票!$B9)=1,"\",""))</f>
        <v>0</v>
      </c>
      <c r="CA20" s="148" t="str">
        <f>IF(LEN(入力票!$B9)&gt;=5,LEFT(RIGHT(入力票!$B9,5),1),"")</f>
        <v>5</v>
      </c>
      <c r="CB20" s="145" t="str">
        <f>IF(LEN(入力票!$B9)&gt;=3,LEFT(RIGHT(入力票!$B9,3),1),IF(3-LEN(入力票!$B9)=1,"\",""))</f>
        <v>0</v>
      </c>
      <c r="CC20" s="145" t="str">
        <f>IF(LEN(入力票!$B9)&gt;=3,LEFT(RIGHT(入力票!$B9,3),1),IF(3-LEN(入力票!$B9)=1,"\",""))</f>
        <v>0</v>
      </c>
      <c r="CD20" s="145" t="str">
        <f>IF(LEN(入力票!$B9)&gt;=3,LEFT(RIGHT(入力票!$B9,3),1),IF(3-LEN(入力票!$B9)=1,"\",""))</f>
        <v>0</v>
      </c>
      <c r="CE20" s="149" t="str">
        <f>IF(LEN(入力票!$B9)&gt;=3,LEFT(RIGHT(入力票!$B9,3),1),IF(3-LEN(入力票!$B9)=1,"\",""))</f>
        <v>0</v>
      </c>
      <c r="CF20" s="41" t="str">
        <f>IF(LEN(入力票!$B9)&gt;=4,LEFT(RIGHT(入力票!$B9,4),1),"")</f>
        <v>0</v>
      </c>
      <c r="CG20" s="42" t="str">
        <f>IF(LEN(入力票!$B9)&gt;=3,LEFT(RIGHT(入力票!$B9,3),1),"")</f>
        <v>0</v>
      </c>
      <c r="CH20" s="41" t="str">
        <f>LEFT(RIGHT(入力票!$B9,2),1)</f>
        <v>0</v>
      </c>
      <c r="CI20" s="52" t="str">
        <f>RIGHT(入力票!$B9,1)</f>
        <v>0</v>
      </c>
      <c r="CJ20" s="15"/>
      <c r="CL20" s="225"/>
    </row>
    <row r="21" spans="1:90" ht="25.5" customHeight="1" x14ac:dyDescent="0.15">
      <c r="B21" s="7"/>
      <c r="C21" s="117" t="s">
        <v>19</v>
      </c>
      <c r="D21" s="118"/>
      <c r="E21" s="118"/>
      <c r="F21" s="118"/>
      <c r="G21" s="118"/>
      <c r="H21" s="53" t="s">
        <v>92</v>
      </c>
      <c r="I21" s="119" t="str">
        <f>IF(LEN(入力票!$B10)&gt;=11,LEFT(RIGHT(入力票!$B10,11),1),"")</f>
        <v/>
      </c>
      <c r="J21" s="120" t="str">
        <f>IF(LEN(入力票!$B10)&gt;=3,LEFT(RIGHT(入力票!$B10,3),1),IF(3-LEN(入力票!$B10)=1,"\",""))</f>
        <v/>
      </c>
      <c r="K21" s="54" t="str">
        <f>IF(LEN(入力票!$B10)&gt;=10,LEFT(RIGHT(入力票!$B10,10),1),"")</f>
        <v/>
      </c>
      <c r="L21" s="55" t="str">
        <f>IF(LEN(入力票!$B10)&gt;=9,LEFT(RIGHT(入力票!$B10,9),1),"")</f>
        <v/>
      </c>
      <c r="M21" s="121" t="str">
        <f>IF(LEN(入力票!$B10)&gt;=8,LEFT(RIGHT(入力票!$B10,8),1),"")</f>
        <v/>
      </c>
      <c r="N21" s="120" t="str">
        <f>IF(LEN(入力票!$B10)&gt;=3,LEFT(RIGHT(入力票!$B10,3),1),IF(3-LEN(入力票!$B10)=1,"\",""))</f>
        <v/>
      </c>
      <c r="O21" s="121" t="str">
        <f>IF(LEN(入力票!$B10)&gt;=7,LEFT(RIGHT(入力票!$B10,7),1),"")</f>
        <v/>
      </c>
      <c r="P21" s="120" t="str">
        <f>IF(LEN(入力票!$B10)&gt;=3,LEFT(RIGHT(入力票!$B10,3),1),IF(3-LEN(入力票!$B10)=1,"\",""))</f>
        <v/>
      </c>
      <c r="Q21" s="120" t="str">
        <f>IF(LEN(入力票!$B10)&gt;=3,LEFT(RIGHT(入力票!$B10,3),1),IF(3-LEN(入力票!$B10)=1,"\",""))</f>
        <v/>
      </c>
      <c r="R21" s="122" t="str">
        <f>IF(LEN(入力票!$B10)&gt;=3,LEFT(RIGHT(入力票!$B10,3),1),IF(3-LEN(入力票!$B10)=1,"\",""))</f>
        <v/>
      </c>
      <c r="S21" s="119" t="str">
        <f>IF(LEN(入力票!$B10)&gt;=6,LEFT(RIGHT(入力票!$B10,6),1),"")</f>
        <v/>
      </c>
      <c r="T21" s="120" t="str">
        <f>IF(LEN(入力票!$B10)&gt;=3,LEFT(RIGHT(入力票!$B10,3),1),IF(3-LEN(入力票!$B10)=1,"\",""))</f>
        <v/>
      </c>
      <c r="U21" s="121" t="str">
        <f>IF(LEN(入力票!$B10)&gt;=5,LEFT(RIGHT(入力票!$B10,5),1),"")</f>
        <v/>
      </c>
      <c r="V21" s="120" t="str">
        <f>IF(LEN(入力票!$B10)&gt;=3,LEFT(RIGHT(入力票!$B10,3),1),IF(3-LEN(入力票!$B10)=1,"\",""))</f>
        <v/>
      </c>
      <c r="W21" s="120" t="str">
        <f>IF(LEN(入力票!$B10)&gt;=3,LEFT(RIGHT(入力票!$B10,3),1),IF(3-LEN(入力票!$B10)=1,"\",""))</f>
        <v/>
      </c>
      <c r="X21" s="120" t="str">
        <f>IF(LEN(入力票!$B10)&gt;=3,LEFT(RIGHT(入力票!$B10,3),1),IF(3-LEN(入力票!$B10)=1,"\",""))</f>
        <v/>
      </c>
      <c r="Y21" s="123" t="str">
        <f>IF(LEN(入力票!$B10)&gt;=3,LEFT(RIGHT(入力票!$B10,3),1),IF(3-LEN(入力票!$B10)=1,"\",""))</f>
        <v/>
      </c>
      <c r="Z21" s="54" t="str">
        <f>IF(LEN(入力票!$B10)&gt;=4,LEFT(RIGHT(入力票!$B10,4),1),"")</f>
        <v/>
      </c>
      <c r="AA21" s="55" t="str">
        <f>IF(LEN(入力票!$B10)&gt;=3,LEFT(RIGHT(入力票!$B10,3),1),"")</f>
        <v/>
      </c>
      <c r="AB21" s="54" t="str">
        <f>LEFT(RIGHT(入力票!$B10,2),1)</f>
        <v/>
      </c>
      <c r="AC21" s="43" t="str">
        <f>RIGHT(入力票!$B10,1)</f>
        <v/>
      </c>
      <c r="AD21" s="76"/>
      <c r="AE21" s="72"/>
      <c r="AF21" s="117" t="s">
        <v>19</v>
      </c>
      <c r="AG21" s="118"/>
      <c r="AH21" s="118"/>
      <c r="AI21" s="118"/>
      <c r="AJ21" s="118"/>
      <c r="AK21" s="53" t="s">
        <v>92</v>
      </c>
      <c r="AL21" s="119" t="str">
        <f>IF(LEN(入力票!$B10)&gt;=11,LEFT(RIGHT(入力票!$B10,11),1),"")</f>
        <v/>
      </c>
      <c r="AM21" s="120" t="str">
        <f>IF(LEN(入力票!$B10)&gt;=3,LEFT(RIGHT(入力票!$B10,3),1),IF(3-LEN(入力票!$B10)=1,"\",""))</f>
        <v/>
      </c>
      <c r="AN21" s="54" t="str">
        <f>IF(LEN(入力票!$B10)&gt;=10,LEFT(RIGHT(入力票!$B10,10),1),"")</f>
        <v/>
      </c>
      <c r="AO21" s="55" t="str">
        <f>IF(LEN(入力票!$B10)&gt;=9,LEFT(RIGHT(入力票!$B10,9),1),"")</f>
        <v/>
      </c>
      <c r="AP21" s="121" t="str">
        <f>IF(LEN(入力票!$B10)&gt;=8,LEFT(RIGHT(入力票!$B10,8),1),"")</f>
        <v/>
      </c>
      <c r="AQ21" s="120" t="str">
        <f>IF(LEN(入力票!$B10)&gt;=3,LEFT(RIGHT(入力票!$B10,3),1),IF(3-LEN(入力票!$B10)=1,"\",""))</f>
        <v/>
      </c>
      <c r="AR21" s="121" t="str">
        <f>IF(LEN(入力票!$B10)&gt;=7,LEFT(RIGHT(入力票!$B10,7),1),"")</f>
        <v/>
      </c>
      <c r="AS21" s="120" t="str">
        <f>IF(LEN(入力票!$B10)&gt;=3,LEFT(RIGHT(入力票!$B10,3),1),IF(3-LEN(入力票!$B10)=1,"\",""))</f>
        <v/>
      </c>
      <c r="AT21" s="120" t="str">
        <f>IF(LEN(入力票!$B10)&gt;=3,LEFT(RIGHT(入力票!$B10,3),1),IF(3-LEN(入力票!$B10)=1,"\",""))</f>
        <v/>
      </c>
      <c r="AU21" s="122" t="str">
        <f>IF(LEN(入力票!$B10)&gt;=3,LEFT(RIGHT(入力票!$B10,3),1),IF(3-LEN(入力票!$B10)=1,"\",""))</f>
        <v/>
      </c>
      <c r="AV21" s="119" t="str">
        <f>IF(LEN(入力票!$B10)&gt;=6,LEFT(RIGHT(入力票!$B10,6),1),"")</f>
        <v/>
      </c>
      <c r="AW21" s="120" t="str">
        <f>IF(LEN(入力票!$B10)&gt;=3,LEFT(RIGHT(入力票!$B10,3),1),IF(3-LEN(入力票!$B10)=1,"\",""))</f>
        <v/>
      </c>
      <c r="AX21" s="121" t="str">
        <f>IF(LEN(入力票!$B10)&gt;=5,LEFT(RIGHT(入力票!$B10,5),1),"")</f>
        <v/>
      </c>
      <c r="AY21" s="120" t="str">
        <f>IF(LEN(入力票!$B10)&gt;=3,LEFT(RIGHT(入力票!$B10,3),1),IF(3-LEN(入力票!$B10)=1,"\",""))</f>
        <v/>
      </c>
      <c r="AZ21" s="120" t="str">
        <f>IF(LEN(入力票!$B10)&gt;=3,LEFT(RIGHT(入力票!$B10,3),1),IF(3-LEN(入力票!$B10)=1,"\",""))</f>
        <v/>
      </c>
      <c r="BA21" s="120" t="str">
        <f>IF(LEN(入力票!$B10)&gt;=3,LEFT(RIGHT(入力票!$B10,3),1),IF(3-LEN(入力票!$B10)=1,"\",""))</f>
        <v/>
      </c>
      <c r="BB21" s="123" t="str">
        <f>IF(LEN(入力票!$B10)&gt;=3,LEFT(RIGHT(入力票!$B10,3),1),IF(3-LEN(入力票!$B10)=1,"\",""))</f>
        <v/>
      </c>
      <c r="BC21" s="54" t="str">
        <f>IF(LEN(入力票!$B10)&gt;=4,LEFT(RIGHT(入力票!$B10,4),1),"")</f>
        <v/>
      </c>
      <c r="BD21" s="55" t="str">
        <f>IF(LEN(入力票!$B10)&gt;=3,LEFT(RIGHT(入力票!$B10,3),1),"")</f>
        <v/>
      </c>
      <c r="BE21" s="54" t="str">
        <f>LEFT(RIGHT(入力票!$B10,2),1)</f>
        <v/>
      </c>
      <c r="BF21" s="43" t="str">
        <f>RIGHT(入力票!$B10,1)</f>
        <v/>
      </c>
      <c r="BG21" s="76"/>
      <c r="BH21" s="72"/>
      <c r="BI21" s="117" t="s">
        <v>19</v>
      </c>
      <c r="BJ21" s="118"/>
      <c r="BK21" s="118"/>
      <c r="BL21" s="118"/>
      <c r="BM21" s="118"/>
      <c r="BN21" s="53" t="s">
        <v>92</v>
      </c>
      <c r="BO21" s="119" t="str">
        <f>IF(LEN(入力票!$B10)&gt;=11,LEFT(RIGHT(入力票!$B10,11),1),"")</f>
        <v/>
      </c>
      <c r="BP21" s="120" t="str">
        <f>IF(LEN(入力票!$B10)&gt;=3,LEFT(RIGHT(入力票!$B10,3),1),IF(3-LEN(入力票!$B10)=1,"\",""))</f>
        <v/>
      </c>
      <c r="BQ21" s="54" t="str">
        <f>IF(LEN(入力票!$B10)&gt;=10,LEFT(RIGHT(入力票!$B10,10),1),"")</f>
        <v/>
      </c>
      <c r="BR21" s="55" t="str">
        <f>IF(LEN(入力票!$B10)&gt;=9,LEFT(RIGHT(入力票!$B10,9),1),"")</f>
        <v/>
      </c>
      <c r="BS21" s="121" t="str">
        <f>IF(LEN(入力票!$B10)&gt;=8,LEFT(RIGHT(入力票!$B10,8),1),"")</f>
        <v/>
      </c>
      <c r="BT21" s="120" t="str">
        <f>IF(LEN(入力票!$B10)&gt;=3,LEFT(RIGHT(入力票!$B10,3),1),IF(3-LEN(入力票!$B10)=1,"\",""))</f>
        <v/>
      </c>
      <c r="BU21" s="121" t="str">
        <f>IF(LEN(入力票!$B10)&gt;=7,LEFT(RIGHT(入力票!$B10,7),1),"")</f>
        <v/>
      </c>
      <c r="BV21" s="120" t="str">
        <f>IF(LEN(入力票!$B10)&gt;=3,LEFT(RIGHT(入力票!$B10,3),1),IF(3-LEN(入力票!$B10)=1,"\",""))</f>
        <v/>
      </c>
      <c r="BW21" s="120" t="str">
        <f>IF(LEN(入力票!$B10)&gt;=3,LEFT(RIGHT(入力票!$B10,3),1),IF(3-LEN(入力票!$B10)=1,"\",""))</f>
        <v/>
      </c>
      <c r="BX21" s="122" t="str">
        <f>IF(LEN(入力票!$B10)&gt;=3,LEFT(RIGHT(入力票!$B10,3),1),IF(3-LEN(入力票!$B10)=1,"\",""))</f>
        <v/>
      </c>
      <c r="BY21" s="119" t="str">
        <f>IF(LEN(入力票!$B10)&gt;=6,LEFT(RIGHT(入力票!$B10,6),1),"")</f>
        <v/>
      </c>
      <c r="BZ21" s="120" t="str">
        <f>IF(LEN(入力票!$B10)&gt;=3,LEFT(RIGHT(入力票!$B10,3),1),IF(3-LEN(入力票!$B10)=1,"\",""))</f>
        <v/>
      </c>
      <c r="CA21" s="121" t="str">
        <f>IF(LEN(入力票!$B10)&gt;=5,LEFT(RIGHT(入力票!$B10,5),1),"")</f>
        <v/>
      </c>
      <c r="CB21" s="120" t="str">
        <f>IF(LEN(入力票!$B10)&gt;=3,LEFT(RIGHT(入力票!$B10,3),1),IF(3-LEN(入力票!$B10)=1,"\",""))</f>
        <v/>
      </c>
      <c r="CC21" s="120" t="str">
        <f>IF(LEN(入力票!$B10)&gt;=3,LEFT(RIGHT(入力票!$B10,3),1),IF(3-LEN(入力票!$B10)=1,"\",""))</f>
        <v/>
      </c>
      <c r="CD21" s="120" t="str">
        <f>IF(LEN(入力票!$B10)&gt;=3,LEFT(RIGHT(入力票!$B10,3),1),IF(3-LEN(入力票!$B10)=1,"\",""))</f>
        <v/>
      </c>
      <c r="CE21" s="123" t="str">
        <f>IF(LEN(入力票!$B10)&gt;=3,LEFT(RIGHT(入力票!$B10,3),1),IF(3-LEN(入力票!$B10)=1,"\",""))</f>
        <v/>
      </c>
      <c r="CF21" s="54" t="str">
        <f>IF(LEN(入力票!$B10)&gt;=4,LEFT(RIGHT(入力票!$B10,4),1),"")</f>
        <v/>
      </c>
      <c r="CG21" s="55" t="str">
        <f>IF(LEN(入力票!$B10)&gt;=3,LEFT(RIGHT(入力票!$B10,3),1),"")</f>
        <v/>
      </c>
      <c r="CH21" s="54" t="str">
        <f>LEFT(RIGHT(入力票!$B10,2),1)</f>
        <v/>
      </c>
      <c r="CI21" s="43" t="str">
        <f>RIGHT(入力票!$B10,1)</f>
        <v/>
      </c>
      <c r="CJ21" s="14"/>
      <c r="CL21" s="225"/>
    </row>
    <row r="22" spans="1:90" ht="25.5" customHeight="1" x14ac:dyDescent="0.15">
      <c r="B22" s="7"/>
      <c r="C22" s="117" t="s">
        <v>20</v>
      </c>
      <c r="D22" s="118"/>
      <c r="E22" s="118"/>
      <c r="F22" s="118"/>
      <c r="G22" s="118"/>
      <c r="H22" s="53" t="s">
        <v>93</v>
      </c>
      <c r="I22" s="119" t="str">
        <f>IF(LEN(入力票!$B11)&gt;=11,LEFT(RIGHT(入力票!$B11,11),1),"")</f>
        <v/>
      </c>
      <c r="J22" s="120" t="str">
        <f>IF(LEN(入力票!$B11)&gt;=3,LEFT(RIGHT(入力票!$B11,3),1),IF(3-LEN(入力票!$B11)=1,"\",""))</f>
        <v/>
      </c>
      <c r="K22" s="54" t="str">
        <f>IF(LEN(入力票!$B11)&gt;=10,LEFT(RIGHT(入力票!$B11,10),1),"")</f>
        <v/>
      </c>
      <c r="L22" s="55" t="str">
        <f>IF(LEN(入力票!$B11)&gt;=9,LEFT(RIGHT(入力票!$B11,9),1),"")</f>
        <v/>
      </c>
      <c r="M22" s="121" t="str">
        <f>IF(LEN(入力票!$B11)&gt;=8,LEFT(RIGHT(入力票!$B11,8),1),"")</f>
        <v/>
      </c>
      <c r="N22" s="120" t="str">
        <f>IF(LEN(入力票!$B11)&gt;=3,LEFT(RIGHT(入力票!$B11,3),1),IF(3-LEN(入力票!$B11)=1,"\",""))</f>
        <v/>
      </c>
      <c r="O22" s="121" t="str">
        <f>IF(LEN(入力票!$B11)&gt;=7,LEFT(RIGHT(入力票!$B11,7),1),"")</f>
        <v/>
      </c>
      <c r="P22" s="120" t="str">
        <f>IF(LEN(入力票!$B11)&gt;=3,LEFT(RIGHT(入力票!$B11,3),1),IF(3-LEN(入力票!$B11)=1,"\",""))</f>
        <v/>
      </c>
      <c r="Q22" s="120" t="str">
        <f>IF(LEN(入力票!$B11)&gt;=3,LEFT(RIGHT(入力票!$B11,3),1),IF(3-LEN(入力票!$B11)=1,"\",""))</f>
        <v/>
      </c>
      <c r="R22" s="122" t="str">
        <f>IF(LEN(入力票!$B11)&gt;=3,LEFT(RIGHT(入力票!$B11,3),1),IF(3-LEN(入力票!$B11)=1,"\",""))</f>
        <v/>
      </c>
      <c r="S22" s="119" t="str">
        <f>IF(LEN(入力票!$B11)&gt;=6,LEFT(RIGHT(入力票!$B11,6),1),"")</f>
        <v/>
      </c>
      <c r="T22" s="120" t="str">
        <f>IF(LEN(入力票!$B11)&gt;=3,LEFT(RIGHT(入力票!$B11,3),1),IF(3-LEN(入力票!$B11)=1,"\",""))</f>
        <v/>
      </c>
      <c r="U22" s="121" t="str">
        <f>IF(LEN(入力票!$B11)&gt;=5,LEFT(RIGHT(入力票!$B11,5),1),"")</f>
        <v/>
      </c>
      <c r="V22" s="120" t="str">
        <f>IF(LEN(入力票!$B11)&gt;=3,LEFT(RIGHT(入力票!$B11,3),1),IF(3-LEN(入力票!$B11)=1,"\",""))</f>
        <v/>
      </c>
      <c r="W22" s="120" t="str">
        <f>IF(LEN(入力票!$B11)&gt;=3,LEFT(RIGHT(入力票!$B11,3),1),IF(3-LEN(入力票!$B11)=1,"\",""))</f>
        <v/>
      </c>
      <c r="X22" s="120" t="str">
        <f>IF(LEN(入力票!$B11)&gt;=3,LEFT(RIGHT(入力票!$B11,3),1),IF(3-LEN(入力票!$B11)=1,"\",""))</f>
        <v/>
      </c>
      <c r="Y22" s="123" t="str">
        <f>IF(LEN(入力票!$B11)&gt;=3,LEFT(RIGHT(入力票!$B11,3),1),IF(3-LEN(入力票!$B11)=1,"\",""))</f>
        <v/>
      </c>
      <c r="Z22" s="54" t="str">
        <f>IF(LEN(入力票!$B11)&gt;=4,LEFT(RIGHT(入力票!$B11,4),1),"")</f>
        <v/>
      </c>
      <c r="AA22" s="55" t="str">
        <f>IF(LEN(入力票!$B11)&gt;=3,LEFT(RIGHT(入力票!$B11,3),1),"")</f>
        <v/>
      </c>
      <c r="AB22" s="54" t="str">
        <f>LEFT(RIGHT(入力票!$B11,2),1)</f>
        <v/>
      </c>
      <c r="AC22" s="43" t="str">
        <f>RIGHT(入力票!$B11,1)</f>
        <v/>
      </c>
      <c r="AD22" s="79"/>
      <c r="AE22" s="72"/>
      <c r="AF22" s="117" t="s">
        <v>20</v>
      </c>
      <c r="AG22" s="118"/>
      <c r="AH22" s="118"/>
      <c r="AI22" s="118"/>
      <c r="AJ22" s="118"/>
      <c r="AK22" s="53" t="s">
        <v>93</v>
      </c>
      <c r="AL22" s="119" t="str">
        <f>IF(LEN(入力票!$B11)&gt;=11,LEFT(RIGHT(入力票!$B11,11),1),"")</f>
        <v/>
      </c>
      <c r="AM22" s="120" t="str">
        <f>IF(LEN(入力票!$B11)&gt;=3,LEFT(RIGHT(入力票!$B11,3),1),IF(3-LEN(入力票!$B11)=1,"\",""))</f>
        <v/>
      </c>
      <c r="AN22" s="54" t="str">
        <f>IF(LEN(入力票!$B11)&gt;=10,LEFT(RIGHT(入力票!$B11,10),1),"")</f>
        <v/>
      </c>
      <c r="AO22" s="55" t="str">
        <f>IF(LEN(入力票!$B11)&gt;=9,LEFT(RIGHT(入力票!$B11,9),1),"")</f>
        <v/>
      </c>
      <c r="AP22" s="121" t="str">
        <f>IF(LEN(入力票!$B11)&gt;=8,LEFT(RIGHT(入力票!$B11,8),1),"")</f>
        <v/>
      </c>
      <c r="AQ22" s="120" t="str">
        <f>IF(LEN(入力票!$B11)&gt;=3,LEFT(RIGHT(入力票!$B11,3),1),IF(3-LEN(入力票!$B11)=1,"\",""))</f>
        <v/>
      </c>
      <c r="AR22" s="121" t="str">
        <f>IF(LEN(入力票!$B11)&gt;=7,LEFT(RIGHT(入力票!$B11,7),1),"")</f>
        <v/>
      </c>
      <c r="AS22" s="120" t="str">
        <f>IF(LEN(入力票!$B11)&gt;=3,LEFT(RIGHT(入力票!$B11,3),1),IF(3-LEN(入力票!$B11)=1,"\",""))</f>
        <v/>
      </c>
      <c r="AT22" s="120" t="str">
        <f>IF(LEN(入力票!$B11)&gt;=3,LEFT(RIGHT(入力票!$B11,3),1),IF(3-LEN(入力票!$B11)=1,"\",""))</f>
        <v/>
      </c>
      <c r="AU22" s="122" t="str">
        <f>IF(LEN(入力票!$B11)&gt;=3,LEFT(RIGHT(入力票!$B11,3),1),IF(3-LEN(入力票!$B11)=1,"\",""))</f>
        <v/>
      </c>
      <c r="AV22" s="119" t="str">
        <f>IF(LEN(入力票!$B11)&gt;=6,LEFT(RIGHT(入力票!$B11,6),1),"")</f>
        <v/>
      </c>
      <c r="AW22" s="120" t="str">
        <f>IF(LEN(入力票!$B11)&gt;=3,LEFT(RIGHT(入力票!$B11,3),1),IF(3-LEN(入力票!$B11)=1,"\",""))</f>
        <v/>
      </c>
      <c r="AX22" s="121" t="str">
        <f>IF(LEN(入力票!$B11)&gt;=5,LEFT(RIGHT(入力票!$B11,5),1),"")</f>
        <v/>
      </c>
      <c r="AY22" s="120" t="str">
        <f>IF(LEN(入力票!$B11)&gt;=3,LEFT(RIGHT(入力票!$B11,3),1),IF(3-LEN(入力票!$B11)=1,"\",""))</f>
        <v/>
      </c>
      <c r="AZ22" s="120" t="str">
        <f>IF(LEN(入力票!$B11)&gt;=3,LEFT(RIGHT(入力票!$B11,3),1),IF(3-LEN(入力票!$B11)=1,"\",""))</f>
        <v/>
      </c>
      <c r="BA22" s="120" t="str">
        <f>IF(LEN(入力票!$B11)&gt;=3,LEFT(RIGHT(入力票!$B11,3),1),IF(3-LEN(入力票!$B11)=1,"\",""))</f>
        <v/>
      </c>
      <c r="BB22" s="123" t="str">
        <f>IF(LEN(入力票!$B11)&gt;=3,LEFT(RIGHT(入力票!$B11,3),1),IF(3-LEN(入力票!$B11)=1,"\",""))</f>
        <v/>
      </c>
      <c r="BC22" s="54" t="str">
        <f>IF(LEN(入力票!$B11)&gt;=4,LEFT(RIGHT(入力票!$B11,4),1),"")</f>
        <v/>
      </c>
      <c r="BD22" s="55" t="str">
        <f>IF(LEN(入力票!$B11)&gt;=3,LEFT(RIGHT(入力票!$B11,3),1),"")</f>
        <v/>
      </c>
      <c r="BE22" s="54" t="str">
        <f>LEFT(RIGHT(入力票!$B11,2),1)</f>
        <v/>
      </c>
      <c r="BF22" s="43" t="str">
        <f>RIGHT(入力票!$B11,1)</f>
        <v/>
      </c>
      <c r="BG22" s="79"/>
      <c r="BH22" s="72"/>
      <c r="BI22" s="117" t="s">
        <v>20</v>
      </c>
      <c r="BJ22" s="118"/>
      <c r="BK22" s="118"/>
      <c r="BL22" s="118"/>
      <c r="BM22" s="118"/>
      <c r="BN22" s="53" t="s">
        <v>93</v>
      </c>
      <c r="BO22" s="119" t="str">
        <f>IF(LEN(入力票!$B11)&gt;=11,LEFT(RIGHT(入力票!$B11,11),1),"")</f>
        <v/>
      </c>
      <c r="BP22" s="120" t="str">
        <f>IF(LEN(入力票!$B11)&gt;=3,LEFT(RIGHT(入力票!$B11,3),1),IF(3-LEN(入力票!$B11)=1,"\",""))</f>
        <v/>
      </c>
      <c r="BQ22" s="54" t="str">
        <f>IF(LEN(入力票!$B11)&gt;=10,LEFT(RIGHT(入力票!$B11,10),1),"")</f>
        <v/>
      </c>
      <c r="BR22" s="55" t="str">
        <f>IF(LEN(入力票!$B11)&gt;=9,LEFT(RIGHT(入力票!$B11,9),1),"")</f>
        <v/>
      </c>
      <c r="BS22" s="121" t="str">
        <f>IF(LEN(入力票!$B11)&gt;=8,LEFT(RIGHT(入力票!$B11,8),1),"")</f>
        <v/>
      </c>
      <c r="BT22" s="120" t="str">
        <f>IF(LEN(入力票!$B11)&gt;=3,LEFT(RIGHT(入力票!$B11,3),1),IF(3-LEN(入力票!$B11)=1,"\",""))</f>
        <v/>
      </c>
      <c r="BU22" s="121" t="str">
        <f>IF(LEN(入力票!$B11)&gt;=7,LEFT(RIGHT(入力票!$B11,7),1),"")</f>
        <v/>
      </c>
      <c r="BV22" s="120" t="str">
        <f>IF(LEN(入力票!$B11)&gt;=3,LEFT(RIGHT(入力票!$B11,3),1),IF(3-LEN(入力票!$B11)=1,"\",""))</f>
        <v/>
      </c>
      <c r="BW22" s="120" t="str">
        <f>IF(LEN(入力票!$B11)&gt;=3,LEFT(RIGHT(入力票!$B11,3),1),IF(3-LEN(入力票!$B11)=1,"\",""))</f>
        <v/>
      </c>
      <c r="BX22" s="122" t="str">
        <f>IF(LEN(入力票!$B11)&gt;=3,LEFT(RIGHT(入力票!$B11,3),1),IF(3-LEN(入力票!$B11)=1,"\",""))</f>
        <v/>
      </c>
      <c r="BY22" s="119" t="str">
        <f>IF(LEN(入力票!$B11)&gt;=6,LEFT(RIGHT(入力票!$B11,6),1),"")</f>
        <v/>
      </c>
      <c r="BZ22" s="120" t="str">
        <f>IF(LEN(入力票!$B11)&gt;=3,LEFT(RIGHT(入力票!$B11,3),1),IF(3-LEN(入力票!$B11)=1,"\",""))</f>
        <v/>
      </c>
      <c r="CA22" s="121" t="str">
        <f>IF(LEN(入力票!$B11)&gt;=5,LEFT(RIGHT(入力票!$B11,5),1),"")</f>
        <v/>
      </c>
      <c r="CB22" s="120" t="str">
        <f>IF(LEN(入力票!$B11)&gt;=3,LEFT(RIGHT(入力票!$B11,3),1),IF(3-LEN(入力票!$B11)=1,"\",""))</f>
        <v/>
      </c>
      <c r="CC22" s="120" t="str">
        <f>IF(LEN(入力票!$B11)&gt;=3,LEFT(RIGHT(入力票!$B11,3),1),IF(3-LEN(入力票!$B11)=1,"\",""))</f>
        <v/>
      </c>
      <c r="CD22" s="120" t="str">
        <f>IF(LEN(入力票!$B11)&gt;=3,LEFT(RIGHT(入力票!$B11,3),1),IF(3-LEN(入力票!$B11)=1,"\",""))</f>
        <v/>
      </c>
      <c r="CE22" s="123" t="str">
        <f>IF(LEN(入力票!$B11)&gt;=3,LEFT(RIGHT(入力票!$B11,3),1),IF(3-LEN(入力票!$B11)=1,"\",""))</f>
        <v/>
      </c>
      <c r="CF22" s="54" t="str">
        <f>IF(LEN(入力票!$B11)&gt;=4,LEFT(RIGHT(入力票!$B11,4),1),"")</f>
        <v/>
      </c>
      <c r="CG22" s="55" t="str">
        <f>IF(LEN(入力票!$B11)&gt;=3,LEFT(RIGHT(入力票!$B11,3),1),"")</f>
        <v/>
      </c>
      <c r="CH22" s="54" t="str">
        <f>LEFT(RIGHT(入力票!$B11,2),1)</f>
        <v/>
      </c>
      <c r="CI22" s="43" t="str">
        <f>RIGHT(入力票!$B11,1)</f>
        <v/>
      </c>
      <c r="CJ22" s="16"/>
      <c r="CL22" s="225"/>
    </row>
    <row r="23" spans="1:90" ht="25.5" customHeight="1" x14ac:dyDescent="0.15">
      <c r="B23" s="7"/>
      <c r="C23" s="117" t="s">
        <v>21</v>
      </c>
      <c r="D23" s="118"/>
      <c r="E23" s="118"/>
      <c r="F23" s="118"/>
      <c r="G23" s="118"/>
      <c r="H23" s="53" t="s">
        <v>94</v>
      </c>
      <c r="I23" s="119" t="str">
        <f>IF(LEN(入力票!$B12)&gt;=11,LEFT(RIGHT(入力票!$B12,11),1),"")</f>
        <v/>
      </c>
      <c r="J23" s="120" t="str">
        <f>IF(LEN(入力票!$B12)&gt;=3,LEFT(RIGHT(入力票!$B12,3),1),IF(3-LEN(入力票!$B12)=1,"\",""))</f>
        <v/>
      </c>
      <c r="K23" s="54" t="str">
        <f>IF(LEN(入力票!$B12)&gt;=10,LEFT(RIGHT(入力票!$B12,10),1),"")</f>
        <v/>
      </c>
      <c r="L23" s="55" t="str">
        <f>IF(LEN(入力票!$B12)&gt;=9,LEFT(RIGHT(入力票!$B12,9),1),"")</f>
        <v/>
      </c>
      <c r="M23" s="121" t="str">
        <f>IF(LEN(入力票!$B12)&gt;=8,LEFT(RIGHT(入力票!$B12,8),1),"")</f>
        <v/>
      </c>
      <c r="N23" s="120" t="str">
        <f>IF(LEN(入力票!$B12)&gt;=3,LEFT(RIGHT(入力票!$B12,3),1),IF(3-LEN(入力票!$B12)=1,"\",""))</f>
        <v/>
      </c>
      <c r="O23" s="121" t="str">
        <f>IF(LEN(入力票!$B12)&gt;=7,LEFT(RIGHT(入力票!$B12,7),1),"")</f>
        <v/>
      </c>
      <c r="P23" s="120" t="str">
        <f>IF(LEN(入力票!$B12)&gt;=3,LEFT(RIGHT(入力票!$B12,3),1),IF(3-LEN(入力票!$B12)=1,"\",""))</f>
        <v/>
      </c>
      <c r="Q23" s="120" t="str">
        <f>IF(LEN(入力票!$B12)&gt;=3,LEFT(RIGHT(入力票!$B12,3),1),IF(3-LEN(入力票!$B12)=1,"\",""))</f>
        <v/>
      </c>
      <c r="R23" s="122" t="str">
        <f>IF(LEN(入力票!$B12)&gt;=3,LEFT(RIGHT(入力票!$B12,3),1),IF(3-LEN(入力票!$B12)=1,"\",""))</f>
        <v/>
      </c>
      <c r="S23" s="119" t="str">
        <f>IF(LEN(入力票!$B12)&gt;=6,LEFT(RIGHT(入力票!$B12,6),1),"")</f>
        <v/>
      </c>
      <c r="T23" s="120" t="str">
        <f>IF(LEN(入力票!$B12)&gt;=3,LEFT(RIGHT(入力票!$B12,3),1),IF(3-LEN(入力票!$B12)=1,"\",""))</f>
        <v/>
      </c>
      <c r="U23" s="121" t="str">
        <f>IF(LEN(入力票!$B12)&gt;=5,LEFT(RIGHT(入力票!$B12,5),1),"")</f>
        <v/>
      </c>
      <c r="V23" s="120" t="str">
        <f>IF(LEN(入力票!$B12)&gt;=3,LEFT(RIGHT(入力票!$B12,3),1),IF(3-LEN(入力票!$B12)=1,"\",""))</f>
        <v/>
      </c>
      <c r="W23" s="120" t="str">
        <f>IF(LEN(入力票!$B12)&gt;=3,LEFT(RIGHT(入力票!$B12,3),1),IF(3-LEN(入力票!$B12)=1,"\",""))</f>
        <v/>
      </c>
      <c r="X23" s="120" t="str">
        <f>IF(LEN(入力票!$B12)&gt;=3,LEFT(RIGHT(入力票!$B12,3),1),IF(3-LEN(入力票!$B12)=1,"\",""))</f>
        <v/>
      </c>
      <c r="Y23" s="123" t="str">
        <f>IF(LEN(入力票!$B12)&gt;=3,LEFT(RIGHT(入力票!$B12,3),1),IF(3-LEN(入力票!$B12)=1,"\",""))</f>
        <v/>
      </c>
      <c r="Z23" s="54" t="str">
        <f>IF(LEN(入力票!$B12)&gt;=4,LEFT(RIGHT(入力票!$B12,4),1),"")</f>
        <v/>
      </c>
      <c r="AA23" s="55" t="str">
        <f>IF(LEN(入力票!$B12)&gt;=3,LEFT(RIGHT(入力票!$B12,3),1),"")</f>
        <v/>
      </c>
      <c r="AB23" s="54" t="str">
        <f>LEFT(RIGHT(入力票!$B12,2),1)</f>
        <v/>
      </c>
      <c r="AC23" s="43" t="str">
        <f>RIGHT(入力票!$B12,1)</f>
        <v/>
      </c>
      <c r="AD23" s="78"/>
      <c r="AE23" s="72"/>
      <c r="AF23" s="117" t="s">
        <v>21</v>
      </c>
      <c r="AG23" s="118"/>
      <c r="AH23" s="118"/>
      <c r="AI23" s="118"/>
      <c r="AJ23" s="118"/>
      <c r="AK23" s="53" t="s">
        <v>94</v>
      </c>
      <c r="AL23" s="119" t="str">
        <f>IF(LEN(入力票!$B12)&gt;=11,LEFT(RIGHT(入力票!$B12,11),1),"")</f>
        <v/>
      </c>
      <c r="AM23" s="120" t="str">
        <f>IF(LEN(入力票!$B12)&gt;=3,LEFT(RIGHT(入力票!$B12,3),1),IF(3-LEN(入力票!$B12)=1,"\",""))</f>
        <v/>
      </c>
      <c r="AN23" s="54" t="str">
        <f>IF(LEN(入力票!$B12)&gt;=10,LEFT(RIGHT(入力票!$B12,10),1),"")</f>
        <v/>
      </c>
      <c r="AO23" s="55" t="str">
        <f>IF(LEN(入力票!$B12)&gt;=9,LEFT(RIGHT(入力票!$B12,9),1),"")</f>
        <v/>
      </c>
      <c r="AP23" s="121" t="str">
        <f>IF(LEN(入力票!$B12)&gt;=8,LEFT(RIGHT(入力票!$B12,8),1),"")</f>
        <v/>
      </c>
      <c r="AQ23" s="120" t="str">
        <f>IF(LEN(入力票!$B12)&gt;=3,LEFT(RIGHT(入力票!$B12,3),1),IF(3-LEN(入力票!$B12)=1,"\",""))</f>
        <v/>
      </c>
      <c r="AR23" s="121" t="str">
        <f>IF(LEN(入力票!$B12)&gt;=7,LEFT(RIGHT(入力票!$B12,7),1),"")</f>
        <v/>
      </c>
      <c r="AS23" s="120" t="str">
        <f>IF(LEN(入力票!$B12)&gt;=3,LEFT(RIGHT(入力票!$B12,3),1),IF(3-LEN(入力票!$B12)=1,"\",""))</f>
        <v/>
      </c>
      <c r="AT23" s="120" t="str">
        <f>IF(LEN(入力票!$B12)&gt;=3,LEFT(RIGHT(入力票!$B12,3),1),IF(3-LEN(入力票!$B12)=1,"\",""))</f>
        <v/>
      </c>
      <c r="AU23" s="122" t="str">
        <f>IF(LEN(入力票!$B12)&gt;=3,LEFT(RIGHT(入力票!$B12,3),1),IF(3-LEN(入力票!$B12)=1,"\",""))</f>
        <v/>
      </c>
      <c r="AV23" s="119" t="str">
        <f>IF(LEN(入力票!$B12)&gt;=6,LEFT(RIGHT(入力票!$B12,6),1),"")</f>
        <v/>
      </c>
      <c r="AW23" s="120" t="str">
        <f>IF(LEN(入力票!$B12)&gt;=3,LEFT(RIGHT(入力票!$B12,3),1),IF(3-LEN(入力票!$B12)=1,"\",""))</f>
        <v/>
      </c>
      <c r="AX23" s="121" t="str">
        <f>IF(LEN(入力票!$B12)&gt;=5,LEFT(RIGHT(入力票!$B12,5),1),"")</f>
        <v/>
      </c>
      <c r="AY23" s="120" t="str">
        <f>IF(LEN(入力票!$B12)&gt;=3,LEFT(RIGHT(入力票!$B12,3),1),IF(3-LEN(入力票!$B12)=1,"\",""))</f>
        <v/>
      </c>
      <c r="AZ23" s="120" t="str">
        <f>IF(LEN(入力票!$B12)&gt;=3,LEFT(RIGHT(入力票!$B12,3),1),IF(3-LEN(入力票!$B12)=1,"\",""))</f>
        <v/>
      </c>
      <c r="BA23" s="120" t="str">
        <f>IF(LEN(入力票!$B12)&gt;=3,LEFT(RIGHT(入力票!$B12,3),1),IF(3-LEN(入力票!$B12)=1,"\",""))</f>
        <v/>
      </c>
      <c r="BB23" s="123" t="str">
        <f>IF(LEN(入力票!$B12)&gt;=3,LEFT(RIGHT(入力票!$B12,3),1),IF(3-LEN(入力票!$B12)=1,"\",""))</f>
        <v/>
      </c>
      <c r="BC23" s="54" t="str">
        <f>IF(LEN(入力票!$B12)&gt;=4,LEFT(RIGHT(入力票!$B12,4),1),"")</f>
        <v/>
      </c>
      <c r="BD23" s="55" t="str">
        <f>IF(LEN(入力票!$B12)&gt;=3,LEFT(RIGHT(入力票!$B12,3),1),"")</f>
        <v/>
      </c>
      <c r="BE23" s="54" t="str">
        <f>LEFT(RIGHT(入力票!$B12,2),1)</f>
        <v/>
      </c>
      <c r="BF23" s="43" t="str">
        <f>RIGHT(入力票!$B12,1)</f>
        <v/>
      </c>
      <c r="BG23" s="78"/>
      <c r="BH23" s="72"/>
      <c r="BI23" s="117" t="s">
        <v>21</v>
      </c>
      <c r="BJ23" s="118"/>
      <c r="BK23" s="118"/>
      <c r="BL23" s="118"/>
      <c r="BM23" s="118"/>
      <c r="BN23" s="53" t="s">
        <v>94</v>
      </c>
      <c r="BO23" s="119" t="str">
        <f>IF(LEN(入力票!$B12)&gt;=11,LEFT(RIGHT(入力票!$B12,11),1),"")</f>
        <v/>
      </c>
      <c r="BP23" s="120" t="str">
        <f>IF(LEN(入力票!$B12)&gt;=3,LEFT(RIGHT(入力票!$B12,3),1),IF(3-LEN(入力票!$B12)=1,"\",""))</f>
        <v/>
      </c>
      <c r="BQ23" s="54" t="str">
        <f>IF(LEN(入力票!$B12)&gt;=10,LEFT(RIGHT(入力票!$B12,10),1),"")</f>
        <v/>
      </c>
      <c r="BR23" s="55" t="str">
        <f>IF(LEN(入力票!$B12)&gt;=9,LEFT(RIGHT(入力票!$B12,9),1),"")</f>
        <v/>
      </c>
      <c r="BS23" s="121" t="str">
        <f>IF(LEN(入力票!$B12)&gt;=8,LEFT(RIGHT(入力票!$B12,8),1),"")</f>
        <v/>
      </c>
      <c r="BT23" s="120" t="str">
        <f>IF(LEN(入力票!$B12)&gt;=3,LEFT(RIGHT(入力票!$B12,3),1),IF(3-LEN(入力票!$B12)=1,"\",""))</f>
        <v/>
      </c>
      <c r="BU23" s="121" t="str">
        <f>IF(LEN(入力票!$B12)&gt;=7,LEFT(RIGHT(入力票!$B12,7),1),"")</f>
        <v/>
      </c>
      <c r="BV23" s="120" t="str">
        <f>IF(LEN(入力票!$B12)&gt;=3,LEFT(RIGHT(入力票!$B12,3),1),IF(3-LEN(入力票!$B12)=1,"\",""))</f>
        <v/>
      </c>
      <c r="BW23" s="120" t="str">
        <f>IF(LEN(入力票!$B12)&gt;=3,LEFT(RIGHT(入力票!$B12,3),1),IF(3-LEN(入力票!$B12)=1,"\",""))</f>
        <v/>
      </c>
      <c r="BX23" s="122" t="str">
        <f>IF(LEN(入力票!$B12)&gt;=3,LEFT(RIGHT(入力票!$B12,3),1),IF(3-LEN(入力票!$B12)=1,"\",""))</f>
        <v/>
      </c>
      <c r="BY23" s="119" t="str">
        <f>IF(LEN(入力票!$B12)&gt;=6,LEFT(RIGHT(入力票!$B12,6),1),"")</f>
        <v/>
      </c>
      <c r="BZ23" s="120" t="str">
        <f>IF(LEN(入力票!$B12)&gt;=3,LEFT(RIGHT(入力票!$B12,3),1),IF(3-LEN(入力票!$B12)=1,"\",""))</f>
        <v/>
      </c>
      <c r="CA23" s="121" t="str">
        <f>IF(LEN(入力票!$B12)&gt;=5,LEFT(RIGHT(入力票!$B12,5),1),"")</f>
        <v/>
      </c>
      <c r="CB23" s="120" t="str">
        <f>IF(LEN(入力票!$B12)&gt;=3,LEFT(RIGHT(入力票!$B12,3),1),IF(3-LEN(入力票!$B12)=1,"\",""))</f>
        <v/>
      </c>
      <c r="CC23" s="120" t="str">
        <f>IF(LEN(入力票!$B12)&gt;=3,LEFT(RIGHT(入力票!$B12,3),1),IF(3-LEN(入力票!$B12)=1,"\",""))</f>
        <v/>
      </c>
      <c r="CD23" s="120" t="str">
        <f>IF(LEN(入力票!$B12)&gt;=3,LEFT(RIGHT(入力票!$B12,3),1),IF(3-LEN(入力票!$B12)=1,"\",""))</f>
        <v/>
      </c>
      <c r="CE23" s="123" t="str">
        <f>IF(LEN(入力票!$B12)&gt;=3,LEFT(RIGHT(入力票!$B12,3),1),IF(3-LEN(入力票!$B12)=1,"\",""))</f>
        <v/>
      </c>
      <c r="CF23" s="54" t="str">
        <f>IF(LEN(入力票!$B12)&gt;=4,LEFT(RIGHT(入力票!$B12,4),1),"")</f>
        <v/>
      </c>
      <c r="CG23" s="55" t="str">
        <f>IF(LEN(入力票!$B12)&gt;=3,LEFT(RIGHT(入力票!$B12,3),1),"")</f>
        <v/>
      </c>
      <c r="CH23" s="54" t="str">
        <f>LEFT(RIGHT(入力票!$B12,2),1)</f>
        <v/>
      </c>
      <c r="CI23" s="43" t="str">
        <f>RIGHT(入力票!$B12,1)</f>
        <v/>
      </c>
      <c r="CJ23" s="15"/>
      <c r="CL23" s="225"/>
    </row>
    <row r="24" spans="1:90" ht="25.5" customHeight="1" thickBot="1" x14ac:dyDescent="0.2">
      <c r="B24" s="17"/>
      <c r="C24" s="124" t="s">
        <v>9</v>
      </c>
      <c r="D24" s="125"/>
      <c r="E24" s="125"/>
      <c r="F24" s="125"/>
      <c r="G24" s="125"/>
      <c r="H24" s="57" t="s">
        <v>95</v>
      </c>
      <c r="I24" s="126" t="str">
        <f>IF(LEN(入力票!$B13)&gt;=11,LEFT(RIGHT(入力票!$B13,11),1),"")</f>
        <v/>
      </c>
      <c r="J24" s="127" t="str">
        <f>IF(LEN(入力票!$B13)&gt;=3,LEFT(RIGHT(入力票!$B13,3),1),IF(3-LEN(入力票!$B13)=1,"\",""))</f>
        <v/>
      </c>
      <c r="K24" s="58" t="str">
        <f>IF(LEN(入力票!$B13)&gt;=10,LEFT(RIGHT(入力票!$B13,10),1),"")</f>
        <v/>
      </c>
      <c r="L24" s="59" t="str">
        <f>IF(LEN(入力票!$B13)&gt;=9,LEFT(RIGHT(入力票!$B13,9),1),"")</f>
        <v/>
      </c>
      <c r="M24" s="128" t="str">
        <f>IF(LEN(入力票!$B13)&gt;=8,LEFT(RIGHT(入力票!$B13,8),1),"")</f>
        <v/>
      </c>
      <c r="N24" s="127" t="str">
        <f>IF(LEN(入力票!$B13)&gt;=3,LEFT(RIGHT(入力票!$B13,3),1),IF(3-LEN(入力票!$B13)=1,"\",""))</f>
        <v/>
      </c>
      <c r="O24" s="128" t="str">
        <f>IF(LEN(入力票!$B13)&gt;=7,LEFT(RIGHT(入力票!$B13,7),1),"")</f>
        <v/>
      </c>
      <c r="P24" s="127" t="str">
        <f>IF(LEN(入力票!$B13)&gt;=3,LEFT(RIGHT(入力票!$B13,3),1),IF(3-LEN(入力票!$B13)=1,"\",""))</f>
        <v/>
      </c>
      <c r="Q24" s="127" t="str">
        <f>IF(LEN(入力票!$B13)&gt;=3,LEFT(RIGHT(入力票!$B13,3),1),IF(3-LEN(入力票!$B13)=1,"\",""))</f>
        <v/>
      </c>
      <c r="R24" s="129" t="str">
        <f>IF(LEN(入力票!$B13)&gt;=3,LEFT(RIGHT(入力票!$B13,3),1),IF(3-LEN(入力票!$B13)=1,"\",""))</f>
        <v/>
      </c>
      <c r="S24" s="126" t="str">
        <f>IF(LEN(入力票!$B13)&gt;=6,LEFT(RIGHT(入力票!$B13,6),1),"")</f>
        <v/>
      </c>
      <c r="T24" s="127" t="str">
        <f>IF(LEN(入力票!$B13)&gt;=3,LEFT(RIGHT(入力票!$B13,3),1),IF(3-LEN(入力票!$B13)=1,"\",""))</f>
        <v/>
      </c>
      <c r="U24" s="128" t="str">
        <f>IF(LEN(入力票!$B13)&gt;=5,LEFT(RIGHT(入力票!$B13,5),1),"")</f>
        <v/>
      </c>
      <c r="V24" s="127" t="str">
        <f>IF(LEN(入力票!$B13)&gt;=3,LEFT(RIGHT(入力票!$B13,3),1),IF(3-LEN(入力票!$B13)=1,"\",""))</f>
        <v/>
      </c>
      <c r="W24" s="127" t="str">
        <f>IF(LEN(入力票!$B13)&gt;=3,LEFT(RIGHT(入力票!$B13,3),1),IF(3-LEN(入力票!$B13)=1,"\",""))</f>
        <v/>
      </c>
      <c r="X24" s="127" t="str">
        <f>IF(LEN(入力票!$B13)&gt;=3,LEFT(RIGHT(入力票!$B13,3),1),IF(3-LEN(入力票!$B13)=1,"\",""))</f>
        <v/>
      </c>
      <c r="Y24" s="130" t="str">
        <f>IF(LEN(入力票!$B13)&gt;=3,LEFT(RIGHT(入力票!$B13,3),1),IF(3-LEN(入力票!$B13)=1,"\",""))</f>
        <v/>
      </c>
      <c r="Z24" s="58" t="str">
        <f>IF(LEN(入力票!$B13)&gt;=4,LEFT(RIGHT(入力票!$B13,4),1),"")</f>
        <v/>
      </c>
      <c r="AA24" s="59" t="str">
        <f>IF(LEN(入力票!$B13)&gt;=3,LEFT(RIGHT(入力票!$B13,3),1),"")</f>
        <v/>
      </c>
      <c r="AB24" s="60" t="str">
        <f>LEFT(RIGHT(入力票!$B13,2),1)</f>
        <v/>
      </c>
      <c r="AC24" s="58" t="str">
        <f>RIGHT(入力票!$B13,1)</f>
        <v/>
      </c>
      <c r="AD24" s="78"/>
      <c r="AE24" s="80"/>
      <c r="AF24" s="124" t="s">
        <v>9</v>
      </c>
      <c r="AG24" s="125"/>
      <c r="AH24" s="125"/>
      <c r="AI24" s="125"/>
      <c r="AJ24" s="125"/>
      <c r="AK24" s="57" t="s">
        <v>95</v>
      </c>
      <c r="AL24" s="126" t="str">
        <f>IF(LEN(入力票!$B13)&gt;=11,LEFT(RIGHT(入力票!$B13,11),1),"")</f>
        <v/>
      </c>
      <c r="AM24" s="127" t="str">
        <f>IF(LEN(入力票!$B13)&gt;=3,LEFT(RIGHT(入力票!$B13,3),1),IF(3-LEN(入力票!$B13)=1,"\",""))</f>
        <v/>
      </c>
      <c r="AN24" s="58" t="str">
        <f>IF(LEN(入力票!$B13)&gt;=10,LEFT(RIGHT(入力票!$B13,10),1),"")</f>
        <v/>
      </c>
      <c r="AO24" s="59" t="str">
        <f>IF(LEN(入力票!$B13)&gt;=9,LEFT(RIGHT(入力票!$B13,9),1),"")</f>
        <v/>
      </c>
      <c r="AP24" s="128" t="str">
        <f>IF(LEN(入力票!$B13)&gt;=8,LEFT(RIGHT(入力票!$B13,8),1),"")</f>
        <v/>
      </c>
      <c r="AQ24" s="127" t="str">
        <f>IF(LEN(入力票!$B13)&gt;=3,LEFT(RIGHT(入力票!$B13,3),1),IF(3-LEN(入力票!$B13)=1,"\",""))</f>
        <v/>
      </c>
      <c r="AR24" s="128" t="str">
        <f>IF(LEN(入力票!$B13)&gt;=7,LEFT(RIGHT(入力票!$B13,7),1),"")</f>
        <v/>
      </c>
      <c r="AS24" s="127" t="str">
        <f>IF(LEN(入力票!$B13)&gt;=3,LEFT(RIGHT(入力票!$B13,3),1),IF(3-LEN(入力票!$B13)=1,"\",""))</f>
        <v/>
      </c>
      <c r="AT24" s="127" t="str">
        <f>IF(LEN(入力票!$B13)&gt;=3,LEFT(RIGHT(入力票!$B13,3),1),IF(3-LEN(入力票!$B13)=1,"\",""))</f>
        <v/>
      </c>
      <c r="AU24" s="129" t="str">
        <f>IF(LEN(入力票!$B13)&gt;=3,LEFT(RIGHT(入力票!$B13,3),1),IF(3-LEN(入力票!$B13)=1,"\",""))</f>
        <v/>
      </c>
      <c r="AV24" s="126" t="str">
        <f>IF(LEN(入力票!$B13)&gt;=6,LEFT(RIGHT(入力票!$B13,6),1),"")</f>
        <v/>
      </c>
      <c r="AW24" s="127" t="str">
        <f>IF(LEN(入力票!$B13)&gt;=3,LEFT(RIGHT(入力票!$B13,3),1),IF(3-LEN(入力票!$B13)=1,"\",""))</f>
        <v/>
      </c>
      <c r="AX24" s="128" t="str">
        <f>IF(LEN(入力票!$B13)&gt;=5,LEFT(RIGHT(入力票!$B13,5),1),"")</f>
        <v/>
      </c>
      <c r="AY24" s="127" t="str">
        <f>IF(LEN(入力票!$B13)&gt;=3,LEFT(RIGHT(入力票!$B13,3),1),IF(3-LEN(入力票!$B13)=1,"\",""))</f>
        <v/>
      </c>
      <c r="AZ24" s="127" t="str">
        <f>IF(LEN(入力票!$B13)&gt;=3,LEFT(RIGHT(入力票!$B13,3),1),IF(3-LEN(入力票!$B13)=1,"\",""))</f>
        <v/>
      </c>
      <c r="BA24" s="127" t="str">
        <f>IF(LEN(入力票!$B13)&gt;=3,LEFT(RIGHT(入力票!$B13,3),1),IF(3-LEN(入力票!$B13)=1,"\",""))</f>
        <v/>
      </c>
      <c r="BB24" s="130" t="str">
        <f>IF(LEN(入力票!$B13)&gt;=3,LEFT(RIGHT(入力票!$B13,3),1),IF(3-LEN(入力票!$B13)=1,"\",""))</f>
        <v/>
      </c>
      <c r="BC24" s="58" t="str">
        <f>IF(LEN(入力票!$B13)&gt;=4,LEFT(RIGHT(入力票!$B13,4),1),"")</f>
        <v/>
      </c>
      <c r="BD24" s="59" t="str">
        <f>IF(LEN(入力票!$B13)&gt;=3,LEFT(RIGHT(入力票!$B13,3),1),"")</f>
        <v/>
      </c>
      <c r="BE24" s="60" t="str">
        <f>LEFT(RIGHT(入力票!$B13,2),1)</f>
        <v/>
      </c>
      <c r="BF24" s="58" t="str">
        <f>RIGHT(入力票!$B13,1)</f>
        <v/>
      </c>
      <c r="BG24" s="78"/>
      <c r="BH24" s="80"/>
      <c r="BI24" s="124" t="s">
        <v>9</v>
      </c>
      <c r="BJ24" s="125"/>
      <c r="BK24" s="125"/>
      <c r="BL24" s="125"/>
      <c r="BM24" s="125"/>
      <c r="BN24" s="57" t="s">
        <v>95</v>
      </c>
      <c r="BO24" s="126" t="str">
        <f>IF(LEN(入力票!$B13)&gt;=11,LEFT(RIGHT(入力票!$B13,11),1),"")</f>
        <v/>
      </c>
      <c r="BP24" s="127" t="str">
        <f>IF(LEN(入力票!$B13)&gt;=3,LEFT(RIGHT(入力票!$B13,3),1),IF(3-LEN(入力票!$B13)=1,"\",""))</f>
        <v/>
      </c>
      <c r="BQ24" s="58" t="str">
        <f>IF(LEN(入力票!$B13)&gt;=10,LEFT(RIGHT(入力票!$B13,10),1),"")</f>
        <v/>
      </c>
      <c r="BR24" s="59" t="str">
        <f>IF(LEN(入力票!$B13)&gt;=9,LEFT(RIGHT(入力票!$B13,9),1),"")</f>
        <v/>
      </c>
      <c r="BS24" s="128" t="str">
        <f>IF(LEN(入力票!$B13)&gt;=8,LEFT(RIGHT(入力票!$B13,8),1),"")</f>
        <v/>
      </c>
      <c r="BT24" s="127" t="str">
        <f>IF(LEN(入力票!$B13)&gt;=3,LEFT(RIGHT(入力票!$B13,3),1),IF(3-LEN(入力票!$B13)=1,"\",""))</f>
        <v/>
      </c>
      <c r="BU24" s="128" t="str">
        <f>IF(LEN(入力票!$B13)&gt;=7,LEFT(RIGHT(入力票!$B13,7),1),"")</f>
        <v/>
      </c>
      <c r="BV24" s="127" t="str">
        <f>IF(LEN(入力票!$B13)&gt;=3,LEFT(RIGHT(入力票!$B13,3),1),IF(3-LEN(入力票!$B13)=1,"\",""))</f>
        <v/>
      </c>
      <c r="BW24" s="127" t="str">
        <f>IF(LEN(入力票!$B13)&gt;=3,LEFT(RIGHT(入力票!$B13,3),1),IF(3-LEN(入力票!$B13)=1,"\",""))</f>
        <v/>
      </c>
      <c r="BX24" s="129" t="str">
        <f>IF(LEN(入力票!$B13)&gt;=3,LEFT(RIGHT(入力票!$B13,3),1),IF(3-LEN(入力票!$B13)=1,"\",""))</f>
        <v/>
      </c>
      <c r="BY24" s="126" t="str">
        <f>IF(LEN(入力票!$B13)&gt;=6,LEFT(RIGHT(入力票!$B13,6),1),"")</f>
        <v/>
      </c>
      <c r="BZ24" s="127" t="str">
        <f>IF(LEN(入力票!$B13)&gt;=3,LEFT(RIGHT(入力票!$B13,3),1),IF(3-LEN(入力票!$B13)=1,"\",""))</f>
        <v/>
      </c>
      <c r="CA24" s="128" t="str">
        <f>IF(LEN(入力票!$B13)&gt;=5,LEFT(RIGHT(入力票!$B13,5),1),"")</f>
        <v/>
      </c>
      <c r="CB24" s="127" t="str">
        <f>IF(LEN(入力票!$B13)&gt;=3,LEFT(RIGHT(入力票!$B13,3),1),IF(3-LEN(入力票!$B13)=1,"\",""))</f>
        <v/>
      </c>
      <c r="CC24" s="127" t="str">
        <f>IF(LEN(入力票!$B13)&gt;=3,LEFT(RIGHT(入力票!$B13,3),1),IF(3-LEN(入力票!$B13)=1,"\",""))</f>
        <v/>
      </c>
      <c r="CD24" s="127" t="str">
        <f>IF(LEN(入力票!$B13)&gt;=3,LEFT(RIGHT(入力票!$B13,3),1),IF(3-LEN(入力票!$B13)=1,"\",""))</f>
        <v/>
      </c>
      <c r="CE24" s="130" t="str">
        <f>IF(LEN(入力票!$B13)&gt;=3,LEFT(RIGHT(入力票!$B13,3),1),IF(3-LEN(入力票!$B13)=1,"\",""))</f>
        <v/>
      </c>
      <c r="CF24" s="58" t="str">
        <f>IF(LEN(入力票!$B13)&gt;=4,LEFT(RIGHT(入力票!$B13,4),1),"")</f>
        <v/>
      </c>
      <c r="CG24" s="59" t="str">
        <f>IF(LEN(入力票!$B13)&gt;=3,LEFT(RIGHT(入力票!$B13,3),1),"")</f>
        <v/>
      </c>
      <c r="CH24" s="60" t="str">
        <f>LEFT(RIGHT(入力票!$B13,2),1)</f>
        <v/>
      </c>
      <c r="CI24" s="58" t="str">
        <f>RIGHT(入力票!$B13,1)</f>
        <v/>
      </c>
      <c r="CJ24" s="15"/>
      <c r="CL24" s="225"/>
    </row>
    <row r="25" spans="1:90" ht="25.5" customHeight="1" thickBot="1" x14ac:dyDescent="0.2">
      <c r="B25" s="18"/>
      <c r="C25" s="102" t="s">
        <v>12</v>
      </c>
      <c r="D25" s="103"/>
      <c r="E25" s="103"/>
      <c r="F25" s="103"/>
      <c r="G25" s="103"/>
      <c r="H25" s="61" t="s">
        <v>96</v>
      </c>
      <c r="I25" s="104" t="str">
        <f>IF(LEN(入力票!$B14)&gt;=11,LEFT(RIGHT(入力票!$B14,11),1),IF(11-LEN(入力票!$B14)=1,"\",""))</f>
        <v/>
      </c>
      <c r="J25" s="105" t="str">
        <f>IF(LEN(入力票!$B14)&gt;=3,LEFT(RIGHT(入力票!$B14,3),1),IF(3-LEN(入力票!$B14)=1,"\",""))</f>
        <v>0</v>
      </c>
      <c r="K25" s="62" t="str">
        <f>IF(LEN(入力票!$B14)&gt;=10,LEFT(RIGHT(入力票!$B14,10),1),IF(10-LEN(入力票!$B14)=1,"\",""))</f>
        <v/>
      </c>
      <c r="L25" s="63" t="str">
        <f>IF(LEN(入力票!$B14)&gt;=9,LEFT(RIGHT(入力票!$B14,9),1),IF(9-LEN(入力票!$B14)=1,"\",""))</f>
        <v/>
      </c>
      <c r="M25" s="106" t="str">
        <f>IF(LEN(入力票!$B14)&gt;=8,LEFT(RIGHT(入力票!$B14,8),1),IF(8-LEN(入力票!$B14)=1,"\",""))</f>
        <v/>
      </c>
      <c r="N25" s="105" t="str">
        <f>IF(LEN(入力票!$B14)&gt;=3,LEFT(RIGHT(入力票!$B14,3),1),IF(3-LEN(入力票!$B14)=1,"\",""))</f>
        <v>0</v>
      </c>
      <c r="O25" s="106" t="str">
        <f>IF(LEN(入力票!$B14)&gt;=7,LEFT(RIGHT(入力票!$B14,7),1),IF(7-LEN(入力票!$B14)=1,"\",""))</f>
        <v/>
      </c>
      <c r="P25" s="105" t="str">
        <f>IF(LEN(入力票!$B14)&gt;=3,LEFT(RIGHT(入力票!$B14,3),1),IF(3-LEN(入力票!$B14)=1,"\",""))</f>
        <v>0</v>
      </c>
      <c r="Q25" s="105" t="str">
        <f>IF(LEN(入力票!$B14)&gt;=3,LEFT(RIGHT(入力票!$B14,3),1),IF(3-LEN(入力票!$B14)=1,"\",""))</f>
        <v>0</v>
      </c>
      <c r="R25" s="107" t="str">
        <f>IF(LEN(入力票!$B14)&gt;=3,LEFT(RIGHT(入力票!$B14,3),1),IF(3-LEN(入力票!$B14)=1,"\",""))</f>
        <v>0</v>
      </c>
      <c r="S25" s="104" t="str">
        <f>IF(LEN(入力票!$B14)&gt;=6,LEFT(RIGHT(入力票!$B14,6),1),IF(6-LEN(入力票!$B14)=1,"\",""))</f>
        <v>\</v>
      </c>
      <c r="T25" s="105" t="str">
        <f>IF(LEN(入力票!$B14)&gt;=3,LEFT(RIGHT(入力票!$B14,3),1),IF(3-LEN(入力票!$B14)=1,"\",""))</f>
        <v>0</v>
      </c>
      <c r="U25" s="106" t="str">
        <f>IF(LEN(入力票!$B14)&gt;=5,LEFT(RIGHT(入力票!$B14,5),1),IF(5-LEN(入力票!$B14)=1,"\",""))</f>
        <v>5</v>
      </c>
      <c r="V25" s="105" t="str">
        <f>IF(LEN(入力票!$B14)&gt;=3,LEFT(RIGHT(入力票!$B14,3),1),IF(3-LEN(入力票!$B14)=1,"\",""))</f>
        <v>0</v>
      </c>
      <c r="W25" s="105" t="str">
        <f>IF(LEN(入力票!$B14)&gt;=3,LEFT(RIGHT(入力票!$B14,3),1),IF(3-LEN(入力票!$B14)=1,"\",""))</f>
        <v>0</v>
      </c>
      <c r="X25" s="105" t="str">
        <f>IF(LEN(入力票!$B14)&gt;=3,LEFT(RIGHT(入力票!$B14,3),1),IF(3-LEN(入力票!$B14)=1,"\",""))</f>
        <v>0</v>
      </c>
      <c r="Y25" s="108" t="str">
        <f>IF(LEN(入力票!$B14)&gt;=3,LEFT(RIGHT(入力票!$B14,3),1),IF(3-LEN(入力票!$B14)=1,"\",""))</f>
        <v>0</v>
      </c>
      <c r="Z25" s="62" t="str">
        <f>IF(LEN(入力票!$B14)&gt;=4,LEFT(RIGHT(入力票!$B14,4),1),IF(4-LEN(入力票!$B14)=1,"\",""))</f>
        <v>0</v>
      </c>
      <c r="AA25" s="63" t="str">
        <f>IF(LEN(入力票!$B14)&gt;=3,LEFT(RIGHT(入力票!$B14,3),1),IF(3-LEN(入力票!$B14)=1,"\",""))</f>
        <v>0</v>
      </c>
      <c r="AB25" s="62" t="str">
        <f>LEFT(RIGHT(入力票!$B14,2),1)</f>
        <v>0</v>
      </c>
      <c r="AC25" s="64" t="str">
        <f>RIGHT(入力票!$B14,1)</f>
        <v>0</v>
      </c>
      <c r="AD25" s="81"/>
      <c r="AE25" s="82"/>
      <c r="AF25" s="102" t="s">
        <v>12</v>
      </c>
      <c r="AG25" s="103"/>
      <c r="AH25" s="103"/>
      <c r="AI25" s="103"/>
      <c r="AJ25" s="103"/>
      <c r="AK25" s="61" t="s">
        <v>96</v>
      </c>
      <c r="AL25" s="104" t="str">
        <f>IF(LEN(入力票!$B14)&gt;=11,LEFT(RIGHT(入力票!$B14,11),1),IF(11-LEN(入力票!$B14)=1,"\",""))</f>
        <v/>
      </c>
      <c r="AM25" s="105" t="str">
        <f>IF(LEN(入力票!$B14)&gt;=3,LEFT(RIGHT(入力票!$B14,3),1),IF(3-LEN(入力票!$B14)=1,"\",""))</f>
        <v>0</v>
      </c>
      <c r="AN25" s="62" t="str">
        <f>IF(LEN(入力票!$B14)&gt;=10,LEFT(RIGHT(入力票!$B14,10),1),IF(10-LEN(入力票!$B14)=1,"\",""))</f>
        <v/>
      </c>
      <c r="AO25" s="63" t="str">
        <f>IF(LEN(入力票!$B14)&gt;=9,LEFT(RIGHT(入力票!$B14,9),1),IF(9-LEN(入力票!$B14)=1,"\",""))</f>
        <v/>
      </c>
      <c r="AP25" s="106" t="str">
        <f>IF(LEN(入力票!$B14)&gt;=8,LEFT(RIGHT(入力票!$B14,8),1),IF(8-LEN(入力票!$B14)=1,"\",""))</f>
        <v/>
      </c>
      <c r="AQ25" s="105" t="str">
        <f>IF(LEN(入力票!$B14)&gt;=3,LEFT(RIGHT(入力票!$B14,3),1),IF(3-LEN(入力票!$B14)=1,"\",""))</f>
        <v>0</v>
      </c>
      <c r="AR25" s="106" t="str">
        <f>IF(LEN(入力票!$B14)&gt;=7,LEFT(RIGHT(入力票!$B14,7),1),IF(7-LEN(入力票!$B14)=1,"\",""))</f>
        <v/>
      </c>
      <c r="AS25" s="105" t="str">
        <f>IF(LEN(入力票!$B14)&gt;=3,LEFT(RIGHT(入力票!$B14,3),1),IF(3-LEN(入力票!$B14)=1,"\",""))</f>
        <v>0</v>
      </c>
      <c r="AT25" s="105" t="str">
        <f>IF(LEN(入力票!$B14)&gt;=3,LEFT(RIGHT(入力票!$B14,3),1),IF(3-LEN(入力票!$B14)=1,"\",""))</f>
        <v>0</v>
      </c>
      <c r="AU25" s="107" t="str">
        <f>IF(LEN(入力票!$B14)&gt;=3,LEFT(RIGHT(入力票!$B14,3),1),IF(3-LEN(入力票!$B14)=1,"\",""))</f>
        <v>0</v>
      </c>
      <c r="AV25" s="104" t="str">
        <f>IF(LEN(入力票!$B14)&gt;=6,LEFT(RIGHT(入力票!$B14,6),1),IF(6-LEN(入力票!$B14)=1,"\",""))</f>
        <v>\</v>
      </c>
      <c r="AW25" s="105" t="str">
        <f>IF(LEN(入力票!$B14)&gt;=3,LEFT(RIGHT(入力票!$B14,3),1),IF(3-LEN(入力票!$B14)=1,"\",""))</f>
        <v>0</v>
      </c>
      <c r="AX25" s="106" t="str">
        <f>IF(LEN(入力票!$B14)&gt;=5,LEFT(RIGHT(入力票!$B14,5),1),IF(5-LEN(入力票!$B14)=1,"\",""))</f>
        <v>5</v>
      </c>
      <c r="AY25" s="105" t="str">
        <f>IF(LEN(入力票!$B14)&gt;=3,LEFT(RIGHT(入力票!$B14,3),1),IF(3-LEN(入力票!$B14)=1,"\",""))</f>
        <v>0</v>
      </c>
      <c r="AZ25" s="105" t="str">
        <f>IF(LEN(入力票!$B14)&gt;=3,LEFT(RIGHT(入力票!$B14,3),1),IF(3-LEN(入力票!$B14)=1,"\",""))</f>
        <v>0</v>
      </c>
      <c r="BA25" s="105" t="str">
        <f>IF(LEN(入力票!$B14)&gt;=3,LEFT(RIGHT(入力票!$B14,3),1),IF(3-LEN(入力票!$B14)=1,"\",""))</f>
        <v>0</v>
      </c>
      <c r="BB25" s="108" t="str">
        <f>IF(LEN(入力票!$B14)&gt;=3,LEFT(RIGHT(入力票!$B14,3),1),IF(3-LEN(入力票!$B14)=1,"\",""))</f>
        <v>0</v>
      </c>
      <c r="BC25" s="62" t="str">
        <f>IF(LEN(入力票!$B14)&gt;=4,LEFT(RIGHT(入力票!$B14,4),1),IF(4-LEN(入力票!$B14)=1,"\",""))</f>
        <v>0</v>
      </c>
      <c r="BD25" s="63" t="str">
        <f>IF(LEN(入力票!$B14)&gt;=3,LEFT(RIGHT(入力票!$B14,3),1),IF(3-LEN(入力票!$B14)=1,"\",""))</f>
        <v>0</v>
      </c>
      <c r="BE25" s="62" t="str">
        <f>LEFT(RIGHT(入力票!$B14,2),1)</f>
        <v>0</v>
      </c>
      <c r="BF25" s="64" t="str">
        <f>RIGHT(入力票!$B14,1)</f>
        <v>0</v>
      </c>
      <c r="BG25" s="81"/>
      <c r="BH25" s="82"/>
      <c r="BI25" s="102" t="s">
        <v>12</v>
      </c>
      <c r="BJ25" s="103"/>
      <c r="BK25" s="103"/>
      <c r="BL25" s="103"/>
      <c r="BM25" s="103"/>
      <c r="BN25" s="61" t="s">
        <v>96</v>
      </c>
      <c r="BO25" s="104" t="str">
        <f>IF(LEN(入力票!$B14)&gt;=11,LEFT(RIGHT(入力票!$B14,11),1),IF(11-LEN(入力票!$B14)=1,"\",""))</f>
        <v/>
      </c>
      <c r="BP25" s="105" t="str">
        <f>IF(LEN(入力票!$B14)&gt;=3,LEFT(RIGHT(入力票!$B14,3),1),IF(3-LEN(入力票!$B14)=1,"\",""))</f>
        <v>0</v>
      </c>
      <c r="BQ25" s="62" t="str">
        <f>IF(LEN(入力票!$B14)&gt;=10,LEFT(RIGHT(入力票!$B14,10),1),IF(10-LEN(入力票!$B14)=1,"\",""))</f>
        <v/>
      </c>
      <c r="BR25" s="63" t="str">
        <f>IF(LEN(入力票!$B14)&gt;=9,LEFT(RIGHT(入力票!$B14,9),1),IF(9-LEN(入力票!$B14)=1,"\",""))</f>
        <v/>
      </c>
      <c r="BS25" s="106" t="str">
        <f>IF(LEN(入力票!$B14)&gt;=8,LEFT(RIGHT(入力票!$B14,8),1),IF(8-LEN(入力票!$B14)=1,"\",""))</f>
        <v/>
      </c>
      <c r="BT25" s="105" t="str">
        <f>IF(LEN(入力票!$B14)&gt;=3,LEFT(RIGHT(入力票!$B14,3),1),IF(3-LEN(入力票!$B14)=1,"\",""))</f>
        <v>0</v>
      </c>
      <c r="BU25" s="106" t="str">
        <f>IF(LEN(入力票!$B14)&gt;=7,LEFT(RIGHT(入力票!$B14,7),1),IF(7-LEN(入力票!$B14)=1,"\",""))</f>
        <v/>
      </c>
      <c r="BV25" s="105" t="str">
        <f>IF(LEN(入力票!$B14)&gt;=3,LEFT(RIGHT(入力票!$B14,3),1),IF(3-LEN(入力票!$B14)=1,"\",""))</f>
        <v>0</v>
      </c>
      <c r="BW25" s="105" t="str">
        <f>IF(LEN(入力票!$B14)&gt;=3,LEFT(RIGHT(入力票!$B14,3),1),IF(3-LEN(入力票!$B14)=1,"\",""))</f>
        <v>0</v>
      </c>
      <c r="BX25" s="107" t="str">
        <f>IF(LEN(入力票!$B14)&gt;=3,LEFT(RIGHT(入力票!$B14,3),1),IF(3-LEN(入力票!$B14)=1,"\",""))</f>
        <v>0</v>
      </c>
      <c r="BY25" s="104" t="str">
        <f>IF(LEN(入力票!$B14)&gt;=6,LEFT(RIGHT(入力票!$B14,6),1),IF(6-LEN(入力票!$B14)=1,"\",""))</f>
        <v>\</v>
      </c>
      <c r="BZ25" s="105" t="str">
        <f>IF(LEN(入力票!$B14)&gt;=3,LEFT(RIGHT(入力票!$B14,3),1),IF(3-LEN(入力票!$B14)=1,"\",""))</f>
        <v>0</v>
      </c>
      <c r="CA25" s="106" t="str">
        <f>IF(LEN(入力票!$B14)&gt;=5,LEFT(RIGHT(入力票!$B14,5),1),IF(5-LEN(入力票!$B14)=1,"\",""))</f>
        <v>5</v>
      </c>
      <c r="CB25" s="105" t="str">
        <f>IF(LEN(入力票!$B14)&gt;=3,LEFT(RIGHT(入力票!$B14,3),1),IF(3-LEN(入力票!$B14)=1,"\",""))</f>
        <v>0</v>
      </c>
      <c r="CC25" s="105" t="str">
        <f>IF(LEN(入力票!$B14)&gt;=3,LEFT(RIGHT(入力票!$B14,3),1),IF(3-LEN(入力票!$B14)=1,"\",""))</f>
        <v>0</v>
      </c>
      <c r="CD25" s="105" t="str">
        <f>IF(LEN(入力票!$B14)&gt;=3,LEFT(RIGHT(入力票!$B14,3),1),IF(3-LEN(入力票!$B14)=1,"\",""))</f>
        <v>0</v>
      </c>
      <c r="CE25" s="108" t="str">
        <f>IF(LEN(入力票!$B14)&gt;=3,LEFT(RIGHT(入力票!$B14,3),1),IF(3-LEN(入力票!$B14)=1,"\",""))</f>
        <v>0</v>
      </c>
      <c r="CF25" s="62" t="str">
        <f>IF(LEN(入力票!$B14)&gt;=4,LEFT(RIGHT(入力票!$B14,4),1),IF(4-LEN(入力票!$B14)=1,"\",""))</f>
        <v>0</v>
      </c>
      <c r="CG25" s="63" t="str">
        <f>IF(LEN(入力票!$B14)&gt;=3,LEFT(RIGHT(入力票!$B14,3),1),IF(3-LEN(入力票!$B14)=1,"\",""))</f>
        <v>0</v>
      </c>
      <c r="CH25" s="62" t="str">
        <f>LEFT(RIGHT(入力票!$B14,2),1)</f>
        <v>0</v>
      </c>
      <c r="CI25" s="64" t="str">
        <f>RIGHT(入力票!$B14,1)</f>
        <v>0</v>
      </c>
      <c r="CJ25" s="12"/>
      <c r="CL25" s="225"/>
    </row>
    <row r="26" spans="1:90" ht="20.100000000000001" customHeight="1" x14ac:dyDescent="0.15">
      <c r="B26" s="17"/>
      <c r="C26" s="109" t="s">
        <v>89</v>
      </c>
      <c r="D26" s="109"/>
      <c r="E26" s="110">
        <f>入力票!$B16</f>
        <v>44286</v>
      </c>
      <c r="F26" s="111"/>
      <c r="G26" s="111"/>
      <c r="H26" s="111"/>
      <c r="I26" s="111"/>
      <c r="J26" s="111"/>
      <c r="K26" s="111"/>
      <c r="L26" s="111"/>
      <c r="M26" s="111"/>
      <c r="N26" s="112" t="s">
        <v>88</v>
      </c>
      <c r="O26" s="113"/>
      <c r="P26" s="113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87"/>
      <c r="AE26" s="80"/>
      <c r="AF26" s="109" t="s">
        <v>89</v>
      </c>
      <c r="AG26" s="109"/>
      <c r="AH26" s="110">
        <f>入力票!$B16</f>
        <v>44286</v>
      </c>
      <c r="AI26" s="111"/>
      <c r="AJ26" s="111"/>
      <c r="AK26" s="111"/>
      <c r="AL26" s="111"/>
      <c r="AM26" s="111"/>
      <c r="AN26" s="111"/>
      <c r="AO26" s="111"/>
      <c r="AP26" s="111"/>
      <c r="AQ26" s="112" t="s">
        <v>88</v>
      </c>
      <c r="AR26" s="113"/>
      <c r="AS26" s="113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87"/>
      <c r="BH26" s="80"/>
      <c r="BI26" s="109" t="s">
        <v>89</v>
      </c>
      <c r="BJ26" s="109"/>
      <c r="BK26" s="110">
        <f>入力票!$B16</f>
        <v>44286</v>
      </c>
      <c r="BL26" s="111"/>
      <c r="BM26" s="111"/>
      <c r="BN26" s="111"/>
      <c r="BO26" s="111"/>
      <c r="BP26" s="111"/>
      <c r="BQ26" s="111"/>
      <c r="BR26" s="111"/>
      <c r="BS26" s="207"/>
      <c r="BT26" s="208" t="s">
        <v>88</v>
      </c>
      <c r="BU26" s="209"/>
      <c r="BV26" s="209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210"/>
      <c r="CL26" s="225"/>
    </row>
    <row r="27" spans="1:90" ht="20.100000000000001" customHeight="1" x14ac:dyDescent="0.15">
      <c r="B27" s="17"/>
      <c r="C27" s="89" t="s">
        <v>10</v>
      </c>
      <c r="D27" s="90"/>
      <c r="E27" s="91" t="str">
        <f>IF(入力票!$B$2="","",VLOOKUP(入力票!$B$2,入力票!$H$4:$M$11,5,FALSE))</f>
        <v/>
      </c>
      <c r="F27" s="91"/>
      <c r="G27" s="91"/>
      <c r="H27" s="91"/>
      <c r="I27" s="91"/>
      <c r="J27" s="91"/>
      <c r="K27" s="91"/>
      <c r="L27" s="91"/>
      <c r="M27" s="91"/>
      <c r="N27" s="112"/>
      <c r="O27" s="113"/>
      <c r="P27" s="113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87"/>
      <c r="AE27" s="80"/>
      <c r="AF27" s="89" t="s">
        <v>10</v>
      </c>
      <c r="AG27" s="90"/>
      <c r="AH27" s="91" t="str">
        <f>IF(入力票!$B$2="","",VLOOKUP(入力票!$B$2,入力票!$H$4:$M$11,5,FALSE))</f>
        <v/>
      </c>
      <c r="AI27" s="91"/>
      <c r="AJ27" s="91"/>
      <c r="AK27" s="91"/>
      <c r="AL27" s="91"/>
      <c r="AM27" s="91"/>
      <c r="AN27" s="91"/>
      <c r="AO27" s="91"/>
      <c r="AP27" s="91"/>
      <c r="AQ27" s="112"/>
      <c r="AR27" s="113"/>
      <c r="AS27" s="113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87"/>
      <c r="BH27" s="80"/>
      <c r="BI27" s="89" t="s">
        <v>10</v>
      </c>
      <c r="BJ27" s="90"/>
      <c r="BK27" s="91" t="str">
        <f>IF(入力票!$B$2="","",VLOOKUP(入力票!$B$2,入力票!$H$4:$M$11,5,FALSE))</f>
        <v/>
      </c>
      <c r="BL27" s="91"/>
      <c r="BM27" s="91"/>
      <c r="BN27" s="91"/>
      <c r="BO27" s="91"/>
      <c r="BP27" s="91"/>
      <c r="BQ27" s="91"/>
      <c r="BR27" s="91"/>
      <c r="BS27" s="91"/>
      <c r="BT27" s="112"/>
      <c r="BU27" s="113"/>
      <c r="BV27" s="113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210"/>
      <c r="CL27" s="225"/>
    </row>
    <row r="28" spans="1:90" ht="20.100000000000001" customHeight="1" x14ac:dyDescent="0.15">
      <c r="B28" s="17"/>
      <c r="C28" s="223" t="s">
        <v>90</v>
      </c>
      <c r="D28" s="224"/>
      <c r="E28" s="91" t="str">
        <f>IF(入力票!$B$2="","",VLOOKUP(入力票!$B$2,入力票!$H$4:$M$11,6,FALSE))</f>
        <v/>
      </c>
      <c r="F28" s="91"/>
      <c r="G28" s="91"/>
      <c r="H28" s="91"/>
      <c r="I28" s="91"/>
      <c r="J28" s="91"/>
      <c r="K28" s="91"/>
      <c r="L28" s="91"/>
      <c r="M28" s="91"/>
      <c r="N28" s="114"/>
      <c r="O28" s="114"/>
      <c r="P28" s="114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87"/>
      <c r="AE28" s="80"/>
      <c r="AF28" s="98" t="s">
        <v>101</v>
      </c>
      <c r="AG28" s="99"/>
      <c r="AH28" s="92" t="s">
        <v>102</v>
      </c>
      <c r="AI28" s="92"/>
      <c r="AJ28" s="92"/>
      <c r="AK28" s="92"/>
      <c r="AL28" s="92"/>
      <c r="AM28" s="92"/>
      <c r="AN28" s="92"/>
      <c r="AO28" s="92"/>
      <c r="AP28" s="92"/>
      <c r="AQ28" s="114"/>
      <c r="AR28" s="114"/>
      <c r="AS28" s="114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87"/>
      <c r="BH28" s="80"/>
      <c r="BI28" s="214" t="s">
        <v>105</v>
      </c>
      <c r="BJ28" s="215"/>
      <c r="BK28" s="216"/>
      <c r="BL28" s="216"/>
      <c r="BM28" s="216"/>
      <c r="BN28" s="216"/>
      <c r="BO28" s="216"/>
      <c r="BP28" s="216"/>
      <c r="BQ28" s="216"/>
      <c r="BR28" s="216"/>
      <c r="BS28" s="216"/>
      <c r="BT28" s="114"/>
      <c r="BU28" s="114"/>
      <c r="BV28" s="114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210"/>
      <c r="CL28" s="225"/>
    </row>
    <row r="29" spans="1:90" ht="20.100000000000001" customHeight="1" x14ac:dyDescent="0.15">
      <c r="B29" s="17"/>
      <c r="C29" s="218" t="s">
        <v>11</v>
      </c>
      <c r="D29" s="219"/>
      <c r="E29" s="220" t="s">
        <v>97</v>
      </c>
      <c r="F29" s="221"/>
      <c r="G29" s="221"/>
      <c r="H29" s="221"/>
      <c r="I29" s="221"/>
      <c r="J29" s="221"/>
      <c r="K29" s="221"/>
      <c r="L29" s="221"/>
      <c r="M29" s="222"/>
      <c r="N29" s="114"/>
      <c r="O29" s="114"/>
      <c r="P29" s="114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87"/>
      <c r="AE29" s="80"/>
      <c r="AF29" s="100"/>
      <c r="AG29" s="101"/>
      <c r="AH29" s="93" t="s">
        <v>103</v>
      </c>
      <c r="AI29" s="94"/>
      <c r="AJ29" s="94"/>
      <c r="AK29" s="94"/>
      <c r="AL29" s="94"/>
      <c r="AM29" s="94"/>
      <c r="AN29" s="94"/>
      <c r="AO29" s="94"/>
      <c r="AP29" s="95"/>
      <c r="AQ29" s="114"/>
      <c r="AR29" s="114"/>
      <c r="AS29" s="114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87"/>
      <c r="BH29" s="80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114"/>
      <c r="BU29" s="114"/>
      <c r="BV29" s="114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210"/>
      <c r="CL29" s="225"/>
    </row>
    <row r="30" spans="1:90" ht="24.75" customHeight="1" x14ac:dyDescent="0.15">
      <c r="B30" s="7"/>
      <c r="C30" s="22"/>
      <c r="D30" s="96" t="s">
        <v>98</v>
      </c>
      <c r="E30" s="97"/>
      <c r="F30" s="97"/>
      <c r="G30" s="97"/>
      <c r="H30" s="97"/>
      <c r="I30" s="97"/>
      <c r="J30" s="97"/>
      <c r="K30" s="97"/>
      <c r="L30" s="97"/>
      <c r="M30" s="97"/>
      <c r="N30" s="114"/>
      <c r="O30" s="114"/>
      <c r="P30" s="114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87"/>
      <c r="AE30" s="72"/>
      <c r="AF30" s="22"/>
      <c r="AG30" s="96" t="s">
        <v>100</v>
      </c>
      <c r="AH30" s="97"/>
      <c r="AI30" s="97"/>
      <c r="AJ30" s="97"/>
      <c r="AK30" s="97"/>
      <c r="AL30" s="97"/>
      <c r="AM30" s="97"/>
      <c r="AN30" s="97"/>
      <c r="AO30" s="97"/>
      <c r="AP30" s="97"/>
      <c r="AQ30" s="114"/>
      <c r="AR30" s="114"/>
      <c r="AS30" s="114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87"/>
      <c r="BH30" s="72"/>
      <c r="BI30" s="23"/>
      <c r="BJ30" s="212"/>
      <c r="BK30" s="213"/>
      <c r="BL30" s="213"/>
      <c r="BM30" s="213"/>
      <c r="BN30" s="213"/>
      <c r="BO30" s="213"/>
      <c r="BP30" s="213"/>
      <c r="BQ30" s="213"/>
      <c r="BR30" s="213"/>
      <c r="BS30" s="213"/>
      <c r="BT30" s="114"/>
      <c r="BU30" s="114"/>
      <c r="BV30" s="114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210"/>
      <c r="CL30" s="225"/>
    </row>
    <row r="31" spans="1:90" ht="6" customHeight="1" x14ac:dyDescent="0.15">
      <c r="B31" s="19"/>
      <c r="C31" s="66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88"/>
      <c r="AE31" s="83"/>
      <c r="AF31" s="66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88"/>
      <c r="BH31" s="83"/>
      <c r="BI31" s="66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11"/>
      <c r="CL31" s="225"/>
    </row>
    <row r="32" spans="1:90" ht="18" customHeight="1" x14ac:dyDescent="0.15">
      <c r="B32" s="197" t="s">
        <v>108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3"/>
      <c r="CL32" s="21"/>
    </row>
  </sheetData>
  <sheetProtection password="E95E" sheet="1" objects="1" scenarios="1" formatCells="0" formatColumns="0" formatRows="0" insertColumns="0" insertRows="0" insertHyperlinks="0" deleteColumns="0" deleteRows="0" sort="0" autoFilter="0" pivotTables="0"/>
  <mergeCells count="265">
    <mergeCell ref="CL2:CL31"/>
    <mergeCell ref="R2:S3"/>
    <mergeCell ref="I2:Q3"/>
    <mergeCell ref="T2:AB2"/>
    <mergeCell ref="C8:AC8"/>
    <mergeCell ref="C5:D6"/>
    <mergeCell ref="G6:R7"/>
    <mergeCell ref="S6:AC6"/>
    <mergeCell ref="C3:D4"/>
    <mergeCell ref="G4:R5"/>
    <mergeCell ref="S4:AC5"/>
    <mergeCell ref="C7:D7"/>
    <mergeCell ref="E7:F7"/>
    <mergeCell ref="S7:AC7"/>
    <mergeCell ref="BI3:BJ4"/>
    <mergeCell ref="BI5:BJ6"/>
    <mergeCell ref="W16:AC16"/>
    <mergeCell ref="E16:F16"/>
    <mergeCell ref="G16:I16"/>
    <mergeCell ref="J16:O16"/>
    <mergeCell ref="P16:V16"/>
    <mergeCell ref="C11:AC11"/>
    <mergeCell ref="C14:D14"/>
    <mergeCell ref="E14:F15"/>
    <mergeCell ref="B32:CJ32"/>
    <mergeCell ref="C26:D26"/>
    <mergeCell ref="E26:M26"/>
    <mergeCell ref="N26:P30"/>
    <mergeCell ref="AD26:AD31"/>
    <mergeCell ref="Q26:AC30"/>
    <mergeCell ref="C25:G25"/>
    <mergeCell ref="I25:J25"/>
    <mergeCell ref="M21:N21"/>
    <mergeCell ref="O21:R21"/>
    <mergeCell ref="U23:Y23"/>
    <mergeCell ref="M22:N22"/>
    <mergeCell ref="O22:R22"/>
    <mergeCell ref="S22:T22"/>
    <mergeCell ref="U22:Y22"/>
    <mergeCell ref="I22:J22"/>
    <mergeCell ref="D30:M30"/>
    <mergeCell ref="C28:D28"/>
    <mergeCell ref="S21:T21"/>
    <mergeCell ref="U21:Y21"/>
    <mergeCell ref="M25:N25"/>
    <mergeCell ref="O25:R25"/>
    <mergeCell ref="S25:T25"/>
    <mergeCell ref="U25:Y25"/>
    <mergeCell ref="U24:Y24"/>
    <mergeCell ref="C23:G23"/>
    <mergeCell ref="C24:G24"/>
    <mergeCell ref="C29:D29"/>
    <mergeCell ref="E28:M28"/>
    <mergeCell ref="E29:M29"/>
    <mergeCell ref="C27:D27"/>
    <mergeCell ref="E27:M27"/>
    <mergeCell ref="C21:G21"/>
    <mergeCell ref="C22:G22"/>
    <mergeCell ref="I20:J20"/>
    <mergeCell ref="M20:N20"/>
    <mergeCell ref="O20:R20"/>
    <mergeCell ref="S20:T20"/>
    <mergeCell ref="I24:J24"/>
    <mergeCell ref="M24:N24"/>
    <mergeCell ref="I21:J21"/>
    <mergeCell ref="O24:R24"/>
    <mergeCell ref="S24:T24"/>
    <mergeCell ref="I23:J23"/>
    <mergeCell ref="M23:N23"/>
    <mergeCell ref="O23:R23"/>
    <mergeCell ref="S23:T23"/>
    <mergeCell ref="C19:G20"/>
    <mergeCell ref="H19:H20"/>
    <mergeCell ref="C9:AC9"/>
    <mergeCell ref="C10:AC10"/>
    <mergeCell ref="C12:AB12"/>
    <mergeCell ref="C13:AB13"/>
    <mergeCell ref="P14:V15"/>
    <mergeCell ref="W14:AC14"/>
    <mergeCell ref="W15:AC15"/>
    <mergeCell ref="U20:Y20"/>
    <mergeCell ref="C18:Q18"/>
    <mergeCell ref="R18:AC18"/>
    <mergeCell ref="I19:J19"/>
    <mergeCell ref="M19:N19"/>
    <mergeCell ref="O19:R19"/>
    <mergeCell ref="S19:T19"/>
    <mergeCell ref="U19:Y19"/>
    <mergeCell ref="R17:AC17"/>
    <mergeCell ref="C17:Q17"/>
    <mergeCell ref="G14:I15"/>
    <mergeCell ref="J14:O14"/>
    <mergeCell ref="J15:O15"/>
    <mergeCell ref="BO2:BW3"/>
    <mergeCell ref="BX2:BY3"/>
    <mergeCell ref="BZ2:CH2"/>
    <mergeCell ref="BM4:BX5"/>
    <mergeCell ref="BY4:CI5"/>
    <mergeCell ref="BM6:BX7"/>
    <mergeCell ref="BY6:CI6"/>
    <mergeCell ref="BI17:BW17"/>
    <mergeCell ref="BX17:CI17"/>
    <mergeCell ref="BI14:BJ14"/>
    <mergeCell ref="BI7:BJ7"/>
    <mergeCell ref="BK7:BL7"/>
    <mergeCell ref="BY7:CI7"/>
    <mergeCell ref="BI8:CI8"/>
    <mergeCell ref="BI9:CI9"/>
    <mergeCell ref="BI10:CI10"/>
    <mergeCell ref="BI11:CI11"/>
    <mergeCell ref="BI12:CH12"/>
    <mergeCell ref="BI13:CH13"/>
    <mergeCell ref="BK14:BL15"/>
    <mergeCell ref="BM14:BO15"/>
    <mergeCell ref="BP14:BU14"/>
    <mergeCell ref="BV14:CB15"/>
    <mergeCell ref="CC14:CI14"/>
    <mergeCell ref="BP15:BU15"/>
    <mergeCell ref="CC15:CI15"/>
    <mergeCell ref="BK16:BL16"/>
    <mergeCell ref="BM16:BO16"/>
    <mergeCell ref="BP16:BU16"/>
    <mergeCell ref="BV16:CB16"/>
    <mergeCell ref="CC16:CI16"/>
    <mergeCell ref="BY19:BZ19"/>
    <mergeCell ref="CA19:CE19"/>
    <mergeCell ref="BI18:BW18"/>
    <mergeCell ref="BX18:CI18"/>
    <mergeCell ref="BI19:BM20"/>
    <mergeCell ref="BN19:BN20"/>
    <mergeCell ref="BO19:BP19"/>
    <mergeCell ref="BS19:BT19"/>
    <mergeCell ref="BU19:BX19"/>
    <mergeCell ref="BO20:BP20"/>
    <mergeCell ref="BS20:BT20"/>
    <mergeCell ref="BU20:BX20"/>
    <mergeCell ref="BY20:BZ20"/>
    <mergeCell ref="CA20:CE20"/>
    <mergeCell ref="BI21:BM21"/>
    <mergeCell ref="BO21:BP21"/>
    <mergeCell ref="BS21:BT21"/>
    <mergeCell ref="BU21:BX21"/>
    <mergeCell ref="BY21:BZ21"/>
    <mergeCell ref="CA21:CE21"/>
    <mergeCell ref="BI22:BM22"/>
    <mergeCell ref="BO22:BP22"/>
    <mergeCell ref="BS22:BT22"/>
    <mergeCell ref="BU22:BX22"/>
    <mergeCell ref="BY22:BZ22"/>
    <mergeCell ref="CA22:CE22"/>
    <mergeCell ref="BI23:BM23"/>
    <mergeCell ref="BO23:BP23"/>
    <mergeCell ref="BS23:BT23"/>
    <mergeCell ref="BU23:BX23"/>
    <mergeCell ref="BY23:BZ23"/>
    <mergeCell ref="CA23:CE23"/>
    <mergeCell ref="BI24:BM24"/>
    <mergeCell ref="BO24:BP24"/>
    <mergeCell ref="BS24:BT24"/>
    <mergeCell ref="BU24:BX24"/>
    <mergeCell ref="BY24:BZ24"/>
    <mergeCell ref="CA24:CE24"/>
    <mergeCell ref="BI25:BM25"/>
    <mergeCell ref="BO25:BP25"/>
    <mergeCell ref="BS25:BT25"/>
    <mergeCell ref="BU25:BX25"/>
    <mergeCell ref="BY25:BZ25"/>
    <mergeCell ref="CA25:CE25"/>
    <mergeCell ref="BI26:BJ26"/>
    <mergeCell ref="BK26:BS26"/>
    <mergeCell ref="BT26:BV30"/>
    <mergeCell ref="BW26:CI30"/>
    <mergeCell ref="CJ26:CJ31"/>
    <mergeCell ref="BI27:BJ27"/>
    <mergeCell ref="BK27:BS27"/>
    <mergeCell ref="BJ30:BS30"/>
    <mergeCell ref="BI28:BS29"/>
    <mergeCell ref="AL2:AT3"/>
    <mergeCell ref="AU2:AV3"/>
    <mergeCell ref="AW2:BE2"/>
    <mergeCell ref="AF3:AG4"/>
    <mergeCell ref="AJ4:AU5"/>
    <mergeCell ref="AV4:BF5"/>
    <mergeCell ref="AF5:AG6"/>
    <mergeCell ref="AJ6:AU7"/>
    <mergeCell ref="AV6:BF6"/>
    <mergeCell ref="AF7:AG7"/>
    <mergeCell ref="AH7:AI7"/>
    <mergeCell ref="AV7:BF7"/>
    <mergeCell ref="AF8:BF8"/>
    <mergeCell ref="AF9:BF9"/>
    <mergeCell ref="AF10:BF10"/>
    <mergeCell ref="AF11:BF11"/>
    <mergeCell ref="AF12:BE12"/>
    <mergeCell ref="AF13:BE13"/>
    <mergeCell ref="AF14:AG14"/>
    <mergeCell ref="AH14:AI15"/>
    <mergeCell ref="AJ14:AL15"/>
    <mergeCell ref="AM14:AR14"/>
    <mergeCell ref="AS14:AY15"/>
    <mergeCell ref="AZ14:BF14"/>
    <mergeCell ref="AM15:AR15"/>
    <mergeCell ref="AZ15:BF15"/>
    <mergeCell ref="AH16:AI16"/>
    <mergeCell ref="AJ16:AL16"/>
    <mergeCell ref="AM16:AR16"/>
    <mergeCell ref="AS16:AY16"/>
    <mergeCell ref="AZ16:BF16"/>
    <mergeCell ref="AF17:AT17"/>
    <mergeCell ref="AU17:BF17"/>
    <mergeCell ref="AF18:AT18"/>
    <mergeCell ref="AU18:BF18"/>
    <mergeCell ref="AF19:AJ20"/>
    <mergeCell ref="AK19:AK20"/>
    <mergeCell ref="AL19:AM19"/>
    <mergeCell ref="AP19:AQ19"/>
    <mergeCell ref="AR19:AU19"/>
    <mergeCell ref="AV19:AW19"/>
    <mergeCell ref="AX19:BB19"/>
    <mergeCell ref="AL20:AM20"/>
    <mergeCell ref="AP20:AQ20"/>
    <mergeCell ref="AR20:AU20"/>
    <mergeCell ref="AV20:AW20"/>
    <mergeCell ref="AX20:BB20"/>
    <mergeCell ref="AF21:AJ21"/>
    <mergeCell ref="AL21:AM21"/>
    <mergeCell ref="AP21:AQ21"/>
    <mergeCell ref="AR21:AU21"/>
    <mergeCell ref="AV21:AW21"/>
    <mergeCell ref="AX21:BB21"/>
    <mergeCell ref="AF22:AJ22"/>
    <mergeCell ref="AL22:AM22"/>
    <mergeCell ref="AP22:AQ22"/>
    <mergeCell ref="AR22:AU22"/>
    <mergeCell ref="AV22:AW22"/>
    <mergeCell ref="AX22:BB22"/>
    <mergeCell ref="AF23:AJ23"/>
    <mergeCell ref="AL23:AM23"/>
    <mergeCell ref="AP23:AQ23"/>
    <mergeCell ref="AR23:AU23"/>
    <mergeCell ref="AV23:AW23"/>
    <mergeCell ref="AX23:BB23"/>
    <mergeCell ref="AF24:AJ24"/>
    <mergeCell ref="AL24:AM24"/>
    <mergeCell ref="AP24:AQ24"/>
    <mergeCell ref="AR24:AU24"/>
    <mergeCell ref="AV24:AW24"/>
    <mergeCell ref="AX24:BB24"/>
    <mergeCell ref="BG26:BG31"/>
    <mergeCell ref="AF27:AG27"/>
    <mergeCell ref="AH27:AP27"/>
    <mergeCell ref="AH28:AP28"/>
    <mergeCell ref="AH29:AP29"/>
    <mergeCell ref="AG30:AP30"/>
    <mergeCell ref="AF28:AG29"/>
    <mergeCell ref="AF25:AJ25"/>
    <mergeCell ref="AL25:AM25"/>
    <mergeCell ref="AP25:AQ25"/>
    <mergeCell ref="AR25:AU25"/>
    <mergeCell ref="AV25:AW25"/>
    <mergeCell ref="AX25:BB25"/>
    <mergeCell ref="AF26:AG26"/>
    <mergeCell ref="AH26:AP26"/>
    <mergeCell ref="AQ26:AS30"/>
    <mergeCell ref="AT26:BF30"/>
  </mergeCells>
  <phoneticPr fontId="1"/>
  <printOptions horizontalCentered="1"/>
  <pageMargins left="0.39370078740157483" right="0.39370078740157483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入力票</vt:lpstr>
      <vt:lpstr>印刷用納付書</vt:lpstr>
      <vt:lpstr>印刷用納付書!Print_Area</vt:lpstr>
      <vt:lpstr>入力票!Print_Area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</cp:lastModifiedBy>
  <cp:lastPrinted>2018-07-27T07:20:40Z</cp:lastPrinted>
  <dcterms:created xsi:type="dcterms:W3CDTF">2016-01-15T04:11:38Z</dcterms:created>
  <dcterms:modified xsi:type="dcterms:W3CDTF">2021-09-24T07:27:00Z</dcterms:modified>
</cp:coreProperties>
</file>